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 INTERNET ARMONIZACIÓN CONTABLE\2024\2 SEGUNDO TRIMESTRE\EXCEL\"/>
    </mc:Choice>
  </mc:AlternateContent>
  <bookViews>
    <workbookView xWindow="0" yWindow="0" windowWidth="20490" windowHeight="7635" tabRatio="863" activeTab="1"/>
  </bookViews>
  <sheets>
    <sheet name="Notas a los Edos Financieros" sheetId="73" r:id="rId1"/>
    <sheet name="ESF" sheetId="59" r:id="rId2"/>
    <sheet name="EA" sheetId="60" r:id="rId3"/>
    <sheet name="VHP" sheetId="61" r:id="rId4"/>
    <sheet name="EFE" sheetId="62" r:id="rId5"/>
    <sheet name="Conciliacion_Ig" sheetId="63" r:id="rId6"/>
    <sheet name="Conciliacion_Eg" sheetId="64" r:id="rId7"/>
  </sheets>
  <externalReferences>
    <externalReference r:id="rId8"/>
    <externalReference r:id="rId9"/>
  </externalReferences>
  <definedNames>
    <definedName name="PE_A">[1]!PE[Aprobado]</definedName>
    <definedName name="PE_COG">[1]!PE[COG]</definedName>
    <definedName name="PE_D">[1]!PE[Devengado]</definedName>
    <definedName name="PE_M">[1]!PE[Amp/Red]</definedName>
    <definedName name="PE_P">[1]!PE[Pagado]</definedName>
    <definedName name="_xlnm.Print_Titles" localSheetId="2">EA!$1:$5</definedName>
    <definedName name="_xlnm.Print_Titles" localSheetId="4">EFE!$1:$5</definedName>
    <definedName name="_xlnm.Print_Titles" localSheetId="1">ESF!$1:$4</definedName>
  </definedNames>
  <calcPr calcId="152511"/>
</workbook>
</file>

<file path=xl/calcChain.xml><?xml version="1.0" encoding="utf-8"?>
<calcChain xmlns="http://schemas.openxmlformats.org/spreadsheetml/2006/main">
  <c r="F134" i="62" l="1"/>
  <c r="F101" i="62" s="1"/>
  <c r="E134" i="62"/>
  <c r="E101" i="62" s="1"/>
  <c r="F99" i="62"/>
  <c r="F49" i="62" s="1"/>
  <c r="E99" i="62"/>
  <c r="E49" i="62" s="1"/>
  <c r="F43" i="62" l="1"/>
  <c r="F20" i="62"/>
  <c r="C166" i="59" l="1"/>
  <c r="C170" i="59"/>
  <c r="C167" i="59"/>
  <c r="F34" i="64" l="1"/>
  <c r="F33" i="64" s="1"/>
  <c r="F37" i="64"/>
  <c r="F10" i="64"/>
  <c r="E37" i="62"/>
  <c r="E28" i="62"/>
  <c r="E20" i="62"/>
  <c r="E43" i="62" l="1"/>
  <c r="G18" i="63" l="1"/>
  <c r="G10" i="63"/>
  <c r="F136" i="62"/>
  <c r="E136" i="62"/>
  <c r="F212" i="60"/>
  <c r="F211" i="60"/>
  <c r="F210" i="60"/>
  <c r="F209" i="60"/>
  <c r="F208" i="60"/>
  <c r="F207" i="60"/>
  <c r="F206" i="60"/>
  <c r="F205" i="60"/>
  <c r="F204" i="60"/>
  <c r="F203" i="60"/>
  <c r="F202" i="60"/>
  <c r="F201" i="60"/>
  <c r="F200" i="60"/>
  <c r="F199" i="60"/>
  <c r="F198" i="60"/>
  <c r="F197" i="60"/>
  <c r="F196" i="60"/>
  <c r="F195" i="60"/>
  <c r="F194" i="60"/>
  <c r="F193" i="60"/>
  <c r="F192" i="60"/>
  <c r="F191" i="60"/>
  <c r="F190" i="60"/>
  <c r="F189" i="60"/>
  <c r="F188" i="60"/>
  <c r="F187" i="60"/>
  <c r="F186" i="60"/>
  <c r="F185" i="60"/>
  <c r="F184" i="60"/>
  <c r="F183" i="60"/>
  <c r="F182" i="60"/>
  <c r="F181" i="60"/>
  <c r="F180" i="60"/>
  <c r="F179" i="60"/>
  <c r="F178" i="60"/>
  <c r="F177" i="60"/>
  <c r="F176" i="60"/>
  <c r="F175" i="60"/>
  <c r="F174" i="60"/>
  <c r="F173" i="60"/>
  <c r="F172" i="60"/>
  <c r="F171" i="60"/>
  <c r="F170" i="60"/>
  <c r="F169" i="60"/>
  <c r="F168" i="60"/>
  <c r="F167" i="60"/>
  <c r="F166" i="60"/>
  <c r="F165" i="60"/>
  <c r="F164" i="60"/>
  <c r="F163" i="60"/>
  <c r="F162" i="60"/>
  <c r="F161" i="60"/>
  <c r="F160" i="60"/>
  <c r="F159" i="60"/>
  <c r="F158" i="60"/>
  <c r="F157" i="60"/>
  <c r="F156" i="60"/>
  <c r="F155" i="60"/>
  <c r="F154" i="60"/>
  <c r="F153" i="60"/>
  <c r="F152" i="60"/>
  <c r="F151" i="60"/>
  <c r="F150" i="60"/>
  <c r="F149" i="60"/>
  <c r="F148" i="60"/>
  <c r="F147" i="60"/>
  <c r="F146" i="60"/>
  <c r="F145" i="60"/>
  <c r="F144" i="60"/>
  <c r="F143" i="60"/>
  <c r="F142" i="60"/>
  <c r="F141" i="60"/>
  <c r="F140" i="60"/>
  <c r="F139" i="60"/>
  <c r="F138" i="60"/>
  <c r="F137" i="60"/>
  <c r="F136" i="60"/>
  <c r="F135" i="60"/>
  <c r="F134" i="60"/>
  <c r="F133" i="60"/>
  <c r="F132" i="60"/>
  <c r="F131" i="60"/>
  <c r="F130" i="60"/>
  <c r="F129" i="60"/>
  <c r="F128" i="60"/>
  <c r="F127" i="60"/>
  <c r="F126" i="60"/>
  <c r="F125" i="60"/>
  <c r="F124" i="60"/>
  <c r="F123" i="60"/>
  <c r="F122" i="60"/>
  <c r="F121" i="60"/>
  <c r="F120" i="60"/>
  <c r="F119" i="60"/>
  <c r="F118" i="60"/>
  <c r="F117" i="60"/>
  <c r="F116" i="60"/>
  <c r="F115" i="60"/>
  <c r="F114" i="60"/>
  <c r="F113" i="60"/>
  <c r="F112" i="60"/>
  <c r="F111" i="60"/>
  <c r="F110" i="60"/>
  <c r="F109" i="60"/>
  <c r="F108" i="60"/>
  <c r="F107" i="60"/>
  <c r="F106" i="60"/>
  <c r="F105" i="60"/>
  <c r="F104" i="60"/>
  <c r="F103" i="60"/>
  <c r="F102" i="60"/>
  <c r="F101" i="60"/>
  <c r="F100" i="60"/>
  <c r="F99" i="60"/>
  <c r="F98" i="60"/>
  <c r="F97" i="60"/>
  <c r="F96" i="60"/>
  <c r="F95" i="60"/>
  <c r="F94" i="60"/>
  <c r="F89" i="60"/>
  <c r="F84" i="60"/>
  <c r="F82" i="60"/>
  <c r="F68" i="60"/>
  <c r="F64" i="60"/>
  <c r="F63" i="60"/>
  <c r="F56" i="60"/>
  <c r="F55" i="60"/>
  <c r="F47" i="60"/>
  <c r="F36" i="60"/>
  <c r="F35" i="60"/>
  <c r="F9" i="60"/>
  <c r="F8" i="60" s="1"/>
  <c r="F115" i="59" l="1"/>
  <c r="F114" i="59" s="1"/>
  <c r="C114" i="59"/>
  <c r="D114" i="59"/>
  <c r="A3" i="64" l="1"/>
  <c r="A3" i="63"/>
  <c r="G3" i="60"/>
  <c r="G2" i="60" l="1"/>
  <c r="H2" i="59"/>
  <c r="G23" i="63" l="1"/>
  <c r="H24" i="63"/>
  <c r="F44" i="64" l="1"/>
  <c r="G124" i="59" l="1"/>
  <c r="G114" i="59"/>
  <c r="G44" i="64" l="1"/>
  <c r="A3" i="60" l="1"/>
  <c r="A1" i="60"/>
  <c r="F3" i="62"/>
  <c r="F2" i="62"/>
  <c r="F1" i="62"/>
  <c r="F3" i="61"/>
  <c r="F2" i="61"/>
  <c r="F1" i="61"/>
  <c r="F13" i="59"/>
  <c r="G13" i="59" s="1"/>
  <c r="A3" i="61" l="1"/>
  <c r="A3" i="62"/>
  <c r="A1" i="61"/>
  <c r="A1" i="62"/>
  <c r="F42" i="64" l="1"/>
  <c r="F45" i="64" l="1"/>
  <c r="F46" i="64"/>
</calcChain>
</file>

<file path=xl/sharedStrings.xml><?xml version="1.0" encoding="utf-8"?>
<sst xmlns="http://schemas.openxmlformats.org/spreadsheetml/2006/main" count="1034" uniqueCount="570">
  <si>
    <t>ESF-01</t>
  </si>
  <si>
    <t>ESF-02</t>
  </si>
  <si>
    <t>ESF-03</t>
  </si>
  <si>
    <t>ESF-05</t>
  </si>
  <si>
    <t>ESF-06</t>
  </si>
  <si>
    <t>ESF-07</t>
  </si>
  <si>
    <t>ESF-08</t>
  </si>
  <si>
    <t>ESF-09</t>
  </si>
  <si>
    <t>ESF-10</t>
  </si>
  <si>
    <t>ESF-11</t>
  </si>
  <si>
    <t>ESF-12</t>
  </si>
  <si>
    <t>ESF-13</t>
  </si>
  <si>
    <t>ESF-14</t>
  </si>
  <si>
    <t>VHP-01</t>
  </si>
  <si>
    <t>VHP-02</t>
  </si>
  <si>
    <t>EFE-01</t>
  </si>
  <si>
    <t>EFE-02</t>
  </si>
  <si>
    <t>EFE-03</t>
  </si>
  <si>
    <t>INVERSIÓN PÚBLICA</t>
  </si>
  <si>
    <t>Provisiones</t>
  </si>
  <si>
    <t>Disminución de Bienes por pérdida, obsolescencia y deterioro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</si>
  <si>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</si>
  <si>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</si>
  <si>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</si>
  <si>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</si>
  <si>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</si>
  <si>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</si>
  <si>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</si>
  <si>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</si>
  <si>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</si>
  <si>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</si>
  <si>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</si>
  <si>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</si>
  <si>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</si>
  <si>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</si>
  <si>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</si>
  <si>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</si>
  <si>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</si>
  <si>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</si>
  <si>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</si>
  <si>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</si>
  <si>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</si>
  <si>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</si>
  <si>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</si>
  <si>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</si>
  <si>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</si>
  <si>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</si>
  <si>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</si>
  <si>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</si>
  <si>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Factibilidad de Cobro</t>
  </si>
  <si>
    <t>Ejercicio: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</si>
  <si>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</si>
  <si>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</si>
  <si>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</si>
  <si>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</si>
  <si>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</si>
  <si>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</si>
  <si>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</si>
  <si>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</si>
  <si>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</si>
  <si>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</si>
  <si>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</si>
  <si>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</si>
  <si>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</si>
  <si>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</si>
  <si>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</si>
  <si>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</si>
  <si>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</si>
  <si>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</si>
  <si>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</si>
  <si>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</si>
  <si>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</si>
  <si>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</si>
  <si>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</si>
  <si>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</si>
  <si>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</si>
  <si>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</si>
  <si>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</si>
  <si>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</si>
  <si>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</si>
  <si>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</si>
  <si>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</si>
  <si>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</si>
  <si>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</si>
  <si>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</si>
  <si>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</si>
  <si>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</si>
  <si>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</si>
  <si>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</si>
  <si>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</si>
  <si>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</si>
  <si>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</si>
  <si>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</si>
  <si>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</si>
  <si>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</si>
  <si>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</si>
  <si>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</si>
  <si>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</si>
  <si>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</si>
  <si>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</si>
  <si>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</si>
  <si>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</si>
  <si>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</si>
  <si>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</si>
  <si>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</si>
  <si>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</si>
  <si>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</si>
  <si>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</si>
  <si>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</si>
  <si>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</si>
  <si>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</si>
  <si>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</si>
  <si>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</si>
  <si>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</si>
  <si>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</si>
  <si>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</si>
  <si>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</si>
  <si>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</si>
  <si>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</si>
  <si>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</si>
  <si>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</si>
  <si>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</si>
  <si>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</si>
  <si>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</si>
  <si>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</si>
  <si>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</si>
  <si>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</si>
  <si>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</si>
  <si>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</si>
  <si>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</si>
  <si>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</si>
  <si>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</si>
  <si>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</si>
  <si>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</si>
  <si>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</si>
  <si>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</si>
  <si>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</si>
  <si>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</si>
  <si>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</si>
  <si>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</si>
  <si>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</si>
  <si>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</si>
  <si>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</si>
  <si>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</si>
  <si>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</si>
  <si>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</si>
  <si>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</si>
  <si>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</si>
  <si>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</si>
  <si>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</si>
  <si>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</si>
  <si>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</si>
  <si>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</si>
  <si>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</si>
  <si>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</si>
  <si>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</si>
  <si>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</si>
  <si>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</si>
  <si>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</si>
  <si>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</si>
  <si>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</si>
  <si>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</si>
  <si>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</si>
  <si>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</si>
  <si>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</si>
  <si>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</si>
  <si>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</si>
  <si>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</si>
  <si>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</si>
  <si>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</si>
  <si>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</si>
  <si>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</si>
  <si>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</si>
  <si>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</si>
  <si>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</si>
  <si>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</si>
  <si>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</si>
  <si>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</si>
  <si>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</si>
  <si>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</si>
  <si>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</si>
  <si>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</si>
  <si>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</si>
  <si>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</si>
  <si>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</si>
  <si>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</si>
  <si>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</si>
  <si>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</si>
  <si>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</si>
  <si>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</si>
  <si>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</si>
  <si>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</si>
  <si>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</si>
  <si>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</si>
  <si>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</si>
  <si>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</si>
  <si>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</si>
  <si>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</si>
  <si>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</si>
  <si>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</si>
  <si>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</si>
  <si>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</si>
  <si>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</si>
  <si>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</si>
  <si>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</si>
  <si>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</si>
  <si>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</si>
  <si>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</si>
  <si>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</si>
  <si>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</si>
  <si>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</si>
  <si>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</si>
  <si>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</si>
  <si>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</si>
  <si>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</si>
  <si>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</si>
  <si>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</si>
  <si>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</si>
  <si>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</si>
  <si>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</si>
  <si>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</si>
  <si>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</si>
  <si>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</si>
  <si>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</si>
  <si>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</si>
  <si>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</si>
  <si>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</si>
  <si>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</si>
  <si>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</si>
  <si>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</si>
  <si>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</si>
  <si>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</si>
  <si>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</si>
  <si>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</si>
  <si>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</si>
  <si>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</si>
  <si>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</si>
  <si>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</si>
  <si>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</si>
  <si>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</si>
  <si>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</si>
  <si>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</si>
  <si>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</si>
  <si>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</si>
  <si>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</si>
  <si>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</si>
  <si>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</si>
  <si>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</si>
  <si>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</si>
  <si>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</si>
  <si>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</si>
  <si>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</si>
  <si>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</si>
  <si>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</si>
  <si>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</si>
  <si>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</si>
  <si>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</si>
  <si>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</si>
  <si>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</si>
  <si>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</si>
  <si>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</si>
  <si>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</si>
  <si>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</si>
  <si>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</si>
  <si>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</si>
  <si>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</si>
  <si>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</si>
  <si>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</si>
  <si>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</si>
  <si>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</si>
  <si>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</si>
  <si>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</si>
  <si>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</si>
  <si>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</si>
  <si>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</si>
  <si>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</si>
  <si>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</si>
  <si>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</si>
  <si>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</si>
  <si>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</si>
  <si>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</si>
  <si>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</si>
  <si>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</si>
  <si>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</si>
  <si>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</si>
  <si>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</si>
  <si>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</si>
  <si>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</si>
  <si>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</si>
  <si>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</si>
  <si>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</si>
  <si>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</si>
  <si>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</si>
  <si>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</si>
  <si>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</si>
  <si>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</si>
  <si>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</si>
  <si>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</si>
  <si>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</si>
  <si>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</si>
  <si>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</si>
  <si>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</si>
  <si>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</si>
  <si>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</si>
  <si>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</si>
  <si>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</si>
  <si>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</si>
  <si>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</si>
  <si>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</si>
  <si>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</si>
  <si>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</si>
  <si>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</si>
  <si>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</si>
  <si>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</si>
  <si>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</si>
  <si>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</si>
  <si>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</si>
  <si>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</si>
  <si>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</si>
  <si>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</si>
  <si>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</si>
  <si>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</si>
  <si>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</si>
  <si>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</si>
  <si>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</si>
  <si>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</si>
  <si>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</si>
  <si>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</si>
  <si>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</si>
  <si>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</si>
  <si>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</si>
  <si>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</si>
  <si>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</si>
  <si>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</si>
  <si>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</si>
  <si>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</si>
  <si>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</si>
  <si>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</si>
  <si>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</si>
  <si>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</si>
  <si>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</si>
  <si>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</si>
  <si>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</si>
  <si>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</si>
  <si>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</si>
  <si>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Conciliación entre los Ingresos Presupuestarios y Contables</t>
  </si>
  <si>
    <t>Conciliación entre los Egresos Presupuestarios y los Gastos Contables</t>
  </si>
  <si>
    <t>Poder Judicial del Estado de Guanajuato</t>
  </si>
  <si>
    <t>100% Factible</t>
  </si>
  <si>
    <t>Promedio</t>
  </si>
  <si>
    <t>No se realizarón cambios en el método de valuación</t>
  </si>
  <si>
    <t>Sin Movimiento</t>
  </si>
  <si>
    <t>Fondos de Inversión Stergob y Pagaré Bancario</t>
  </si>
  <si>
    <t>Línea Recta</t>
  </si>
  <si>
    <t>Mensual</t>
  </si>
  <si>
    <t>10% / 33% / 20%</t>
  </si>
  <si>
    <t>20% / 25%</t>
  </si>
  <si>
    <t>No Aplica</t>
  </si>
  <si>
    <t>No existen características cualitativas que impacten</t>
  </si>
  <si>
    <t>Particulares</t>
  </si>
  <si>
    <t>Sin movimiento</t>
  </si>
  <si>
    <t>Aportación</t>
  </si>
  <si>
    <t>Estatal/Federal</t>
  </si>
  <si>
    <t>Estatal/otros</t>
  </si>
  <si>
    <t>100% anual</t>
  </si>
  <si>
    <t>Nómina</t>
  </si>
  <si>
    <t>Certificados de depósito garantía proceso jurídico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</si>
  <si>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</si>
  <si>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</si>
  <si>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</si>
  <si>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</si>
  <si>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</si>
  <si>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</si>
  <si>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</si>
  <si>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</si>
  <si>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</si>
  <si>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</si>
  <si>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</si>
  <si>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</si>
  <si>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</si>
  <si>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</si>
  <si>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</si>
  <si>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</si>
  <si>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</si>
  <si>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</si>
  <si>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</si>
  <si>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</si>
  <si>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</si>
  <si>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Ingresos por Venta de Bienes y Prestación de Servicios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</si>
  <si>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</si>
  <si>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</si>
  <si>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</si>
  <si>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</si>
  <si>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</si>
  <si>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</si>
  <si>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</si>
  <si>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</si>
  <si>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</si>
  <si>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</si>
  <si>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</si>
  <si>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</si>
  <si>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</si>
  <si>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</si>
  <si>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</si>
  <si>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</si>
  <si>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</si>
  <si>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</si>
  <si>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3. Menos Ingresos Presupuestarios no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</si>
  <si>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</si>
  <si>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</si>
  <si>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</si>
  <si>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</si>
  <si>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</si>
  <si>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</si>
  <si>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</si>
  <si>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</si>
  <si>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</si>
  <si>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</si>
  <si>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</si>
  <si>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</si>
  <si>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</si>
  <si>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</si>
  <si>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</si>
  <si>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</si>
  <si>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</si>
  <si>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</si>
  <si>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</si>
  <si>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</si>
  <si>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</si>
  <si>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</si>
  <si>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</si>
  <si>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</si>
  <si>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</si>
  <si>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Presupuestales</t>
  </si>
  <si>
    <t>3.1</t>
  </si>
  <si>
    <t>3.2</t>
  </si>
  <si>
    <t>3.3</t>
  </si>
  <si>
    <t>3.6</t>
  </si>
  <si>
    <t>3.7</t>
  </si>
  <si>
    <t>Otros Gastos Contables No Presupuestarios</t>
  </si>
  <si>
    <t xml:space="preserve"> </t>
  </si>
  <si>
    <t>Notas de Desglose del Estado de Situación Financiera</t>
  </si>
  <si>
    <t>Nombre del Ente Público</t>
  </si>
  <si>
    <t>Notas de Desglose y Memoria</t>
  </si>
  <si>
    <t>Trimestral</t>
  </si>
  <si>
    <t>Correspondiente del XXXX al XXXX</t>
  </si>
  <si>
    <t>NOTAS</t>
  </si>
  <si>
    <t>DESCRIPCIÓN</t>
  </si>
  <si>
    <t>I. NOTAS DE DESGLOSE:</t>
  </si>
  <si>
    <t>INFORMACION CONTABLE</t>
  </si>
  <si>
    <t>FONDOS CON AFECTACIÓN ESPECÍFICA E INVERSIONES FINANCIERAS</t>
  </si>
  <si>
    <t>CONTRIBUCIONES POR RECUPERAR</t>
  </si>
  <si>
    <t>CONTRIBUCIONES POR RECUPERAR CORTO PLAZO</t>
  </si>
  <si>
    <t>BIENES DISPONIBLES PARA SU TRANSFORMACIÓN ESTIMACIONES Y DETERIOROS</t>
  </si>
  <si>
    <t>INVENTARIO Y ALMACENES</t>
  </si>
  <si>
    <t>FIDEICOMISOS, MANDATOS Y CONTRATOS ANÁLOGOS</t>
  </si>
  <si>
    <t>PARTICIPACIONES Y APORTACIONES DE CAPITAL</t>
  </si>
  <si>
    <t>BIENES MUEBLES E INMUEBLES</t>
  </si>
  <si>
    <t>INTANGIBLES Y DIFERIDOS</t>
  </si>
  <si>
    <t>ESTIMACIONES Y DETERIOROS</t>
  </si>
  <si>
    <t>OTROS ACTIVOS NO CIRCULANTES</t>
  </si>
  <si>
    <t>CUENTAS Y DOCUMENTOS POR PAGAR</t>
  </si>
  <si>
    <t>FONDOS Y BIENES DE TERCEROS</t>
  </si>
  <si>
    <t>OTROS PASIVOS CIRCULANTES</t>
  </si>
  <si>
    <t>ACT-01</t>
  </si>
  <si>
    <t>ACT-02</t>
  </si>
  <si>
    <t>PARTICIPACIONES, APORTACIONES, CONVENIOS, INCENTIVOS…</t>
  </si>
  <si>
    <t>ACT-03</t>
  </si>
  <si>
    <t>ACT-03 OTROS INGRESOS</t>
  </si>
  <si>
    <t>ACT-04</t>
  </si>
  <si>
    <t>PATRIMONIO CONTRIBUIDO</t>
  </si>
  <si>
    <t>PATRIMONIO GENERADO</t>
  </si>
  <si>
    <t>FLUJO DE EFECTIVO</t>
  </si>
  <si>
    <t>ADQ. BIENES MUEBLES E INMUEBLES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</si>
  <si>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</si>
  <si>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</si>
  <si>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</si>
  <si>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</si>
  <si>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</si>
  <si>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</si>
  <si>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</si>
  <si>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</si>
  <si>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PRESUPUESTALES</t>
  </si>
  <si>
    <t>Préstamos Otorgados a Corto Plazo</t>
  </si>
  <si>
    <t>ESF-04 BIENES DISPONIBLES PARA SU TRANSFORMACIÓN Y DETERIOROS (INVENTARIOS)</t>
  </si>
  <si>
    <t>Otros</t>
  </si>
  <si>
    <t>En comodato al Poder Ejecutivo</t>
  </si>
  <si>
    <t>Estatal/Otros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</si>
  <si>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</si>
  <si>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</si>
  <si>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</si>
  <si>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</si>
  <si>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</si>
  <si>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</si>
  <si>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</si>
  <si>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</si>
  <si>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</si>
  <si>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</si>
  <si>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</si>
  <si>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</si>
  <si>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</si>
  <si>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</si>
  <si>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</si>
  <si>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</si>
  <si>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</si>
  <si>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</si>
  <si>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</si>
  <si>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</si>
  <si>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</si>
  <si>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</si>
  <si>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</si>
  <si>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</si>
  <si>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</si>
  <si>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Total Efectivos y Equivalentes</t>
  </si>
  <si>
    <t>Total de Aplicación de efectivo por Actividades de Inversión</t>
  </si>
  <si>
    <t>Bajo protesta de decir verdad declaramos que los Estados Financieros y sus notas, son razonablemente correctos y son responsabilidad del emisor.</t>
  </si>
  <si>
    <t>4. Total de Ingresos Contables</t>
  </si>
  <si>
    <t>4. Total de Gastos Contables</t>
  </si>
  <si>
    <t>Correspondiente del 1 de Enero al 30 de Junio de 2024</t>
  </si>
  <si>
    <t>Estado del bien</t>
  </si>
  <si>
    <t>Características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</si>
  <si>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</si>
  <si>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</si>
  <si>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</si>
  <si>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</si>
  <si>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</si>
  <si>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</si>
  <si>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</si>
  <si>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</si>
  <si>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</si>
  <si>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</si>
  <si>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</si>
  <si>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</si>
  <si>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</si>
  <si>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</si>
  <si>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</si>
  <si>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</si>
  <si>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</si>
  <si>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</si>
  <si>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</si>
  <si>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INGRESOS Y OTROS BENEFICIOS</t>
  </si>
  <si>
    <t>Explicación</t>
  </si>
  <si>
    <t>Buen estado</t>
  </si>
  <si>
    <t>Bienes en buen estado</t>
  </si>
  <si>
    <t>Pasivo Laboral</t>
  </si>
  <si>
    <t xml:space="preserve">Muestra de forma confiable valor de la cuenta de almacén </t>
  </si>
  <si>
    <t>3.4</t>
  </si>
  <si>
    <t>Materiales y Suministros (consumos)</t>
  </si>
  <si>
    <t>3.5</t>
  </si>
  <si>
    <t>Inversiones a Largo Plazo</t>
  </si>
  <si>
    <t>Títulos y Valores a Largo Plazo</t>
  </si>
  <si>
    <t>Método de depreciación</t>
  </si>
  <si>
    <t>Tasas determinada</t>
  </si>
  <si>
    <t>Otros Derechos a Recibir Efectivo y Equivalentes a Corto Plazo</t>
  </si>
  <si>
    <t>Métodos Aplicados</t>
  </si>
  <si>
    <t>Pasivos Diferidos a Corto Plazo</t>
  </si>
  <si>
    <t>Ingresos Cobrados por Adelantado a Corto Plazo</t>
  </si>
  <si>
    <t>Intereses Cobrados por Adelantado a Corto Plazo</t>
  </si>
  <si>
    <t>ACT-01 INGRESOS Y OTROS BENEFICIOS</t>
  </si>
  <si>
    <t>EFE-02 ADQ. DE ACT. DE INVERSIÓN EFECTIVAMENTE PAGADAS</t>
  </si>
  <si>
    <t>EFE-03 CONCILIACION DEL FLUJO DE EFECTIVO NETOS</t>
  </si>
  <si>
    <t>Ministraciones</t>
  </si>
  <si>
    <t>Impacto a la informacion financiera</t>
  </si>
  <si>
    <t>EFE-01 EFECTIVO Y EQUIVALENTES</t>
  </si>
  <si>
    <t>ACT-04 GASTOS Y OTRAS PERDIDAS</t>
  </si>
  <si>
    <t>Pasivo Laboral/Dem.-Juicios</t>
  </si>
  <si>
    <t>Pasivo Demandas-Juicios</t>
  </si>
  <si>
    <t>Tiempo indefinido</t>
  </si>
  <si>
    <t>Duración juicio</t>
  </si>
  <si>
    <t>Tiempo indef./Duración Juic.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</si>
</sst>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-#,##0.00;&quot; &quot;"/>
    <numFmt numFmtId="166" formatCode="_-[$€-2]* #,##0.00_-;\-[$€-2]* #,##0.00_-;_-[$€-2]* &quot;-&quot;??_-"/>
    <numFmt numFmtId="167" formatCode="General_)"/>
  </numFmts>
  <fonts count="4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7"/>
      <name val="Arial"/>
      <family val="2"/>
    </font>
    <font>
      <sz val="7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A5A5A5"/>
        <bgColor rgb="FFA5A5A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2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7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0" fontId="12" fillId="0" borderId="0"/>
    <xf numFmtId="0" fontId="4" fillId="0" borderId="0"/>
    <xf numFmtId="0" fontId="4" fillId="0" borderId="0"/>
    <xf numFmtId="0" fontId="18" fillId="0" borderId="0"/>
    <xf numFmtId="0" fontId="19" fillId="0" borderId="0"/>
    <xf numFmtId="0" fontId="5" fillId="0" borderId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0" applyNumberFormat="0" applyBorder="0" applyAlignment="0" applyProtection="0"/>
    <xf numFmtId="0" fontId="26" fillId="8" borderId="10" applyNumberFormat="0" applyAlignment="0" applyProtection="0"/>
    <xf numFmtId="0" fontId="27" fillId="9" borderId="11" applyNumberFormat="0" applyAlignment="0" applyProtection="0"/>
    <xf numFmtId="0" fontId="28" fillId="9" borderId="10" applyNumberFormat="0" applyAlignment="0" applyProtection="0"/>
    <xf numFmtId="0" fontId="29" fillId="0" borderId="12" applyNumberFormat="0" applyFill="0" applyAlignment="0" applyProtection="0"/>
    <xf numFmtId="0" fontId="30" fillId="10" borderId="13" applyNumberFormat="0" applyAlignment="0" applyProtection="0"/>
    <xf numFmtId="0" fontId="31" fillId="0" borderId="0" applyNumberFormat="0" applyFill="0" applyBorder="0" applyAlignment="0" applyProtection="0"/>
    <xf numFmtId="0" fontId="4" fillId="11" borderId="14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4" fillId="19" borderId="0" applyNumberFormat="0" applyBorder="0" applyAlignment="0" applyProtection="0"/>
    <xf numFmtId="0" fontId="3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4" fillId="23" borderId="0" applyNumberFormat="0" applyBorder="0" applyAlignment="0" applyProtection="0"/>
    <xf numFmtId="0" fontId="3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4" fillId="27" borderId="0" applyNumberFormat="0" applyBorder="0" applyAlignment="0" applyProtection="0"/>
    <xf numFmtId="0" fontId="3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4" fillId="35" borderId="0" applyNumberFormat="0" applyBorder="0" applyAlignment="0" applyProtection="0"/>
    <xf numFmtId="0" fontId="35" fillId="0" borderId="0" applyNumberFormat="0" applyFill="0" applyBorder="0" applyAlignment="0" applyProtection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7" fontId="3" fillId="0" borderId="0"/>
    <xf numFmtId="43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0" fontId="4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3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9">
    <xf numFmtId="0" fontId="0" fillId="0" borderId="0" xfId="0"/>
    <xf numFmtId="0" fontId="9" fillId="3" borderId="0" xfId="8" applyFont="1" applyFill="1" applyAlignment="1">
      <alignment horizontal="right" vertical="center"/>
    </xf>
    <xf numFmtId="0" fontId="10" fillId="0" borderId="0" xfId="8" applyFont="1" applyAlignment="1">
      <alignment vertical="center"/>
    </xf>
    <xf numFmtId="0" fontId="10" fillId="0" borderId="0" xfId="8" applyFont="1"/>
    <xf numFmtId="0" fontId="10" fillId="0" borderId="0" xfId="8" applyFont="1" applyAlignment="1">
      <alignment horizontal="center"/>
    </xf>
    <xf numFmtId="4" fontId="10" fillId="0" borderId="0" xfId="8" applyNumberFormat="1" applyFont="1"/>
    <xf numFmtId="0" fontId="10" fillId="0" borderId="0" xfId="8" applyFont="1" applyAlignment="1">
      <alignment horizontal="center" vertical="center"/>
    </xf>
    <xf numFmtId="0" fontId="10" fillId="0" borderId="0" xfId="9" applyFont="1"/>
    <xf numFmtId="0" fontId="10" fillId="0" borderId="0" xfId="9" applyFont="1" applyAlignment="1">
      <alignment horizontal="center"/>
    </xf>
    <xf numFmtId="4" fontId="10" fillId="0" borderId="0" xfId="9" applyNumberFormat="1" applyFont="1"/>
    <xf numFmtId="0" fontId="10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8" fillId="0" borderId="0" xfId="10" applyFont="1"/>
    <xf numFmtId="0" fontId="9" fillId="0" borderId="3" xfId="10" applyFont="1" applyBorder="1" applyAlignment="1">
      <alignment vertical="center"/>
    </xf>
    <xf numFmtId="4" fontId="10" fillId="0" borderId="4" xfId="10" applyNumberFormat="1" applyFont="1" applyBorder="1" applyAlignment="1">
      <alignment horizontal="right" vertical="center"/>
    </xf>
    <xf numFmtId="0" fontId="5" fillId="0" borderId="0" xfId="10" applyFont="1" applyAlignment="1">
      <alignment horizontal="center" vertical="center"/>
    </xf>
    <xf numFmtId="0" fontId="5" fillId="0" borderId="3" xfId="10" applyFont="1" applyBorder="1"/>
    <xf numFmtId="4" fontId="5" fillId="0" borderId="4" xfId="10" applyNumberFormat="1" applyFont="1" applyBorder="1"/>
    <xf numFmtId="4" fontId="5" fillId="0" borderId="0" xfId="10" applyNumberFormat="1" applyFont="1"/>
    <xf numFmtId="0" fontId="9" fillId="0" borderId="0" xfId="9" applyFont="1" applyAlignment="1">
      <alignment horizontal="center"/>
    </xf>
    <xf numFmtId="0" fontId="9" fillId="0" borderId="0" xfId="9" applyFont="1"/>
    <xf numFmtId="164" fontId="5" fillId="0" borderId="0" xfId="0" applyNumberFormat="1" applyFont="1"/>
    <xf numFmtId="9" fontId="10" fillId="0" borderId="0" xfId="8" applyNumberFormat="1" applyFont="1" applyAlignment="1">
      <alignment horizontal="center"/>
    </xf>
    <xf numFmtId="4" fontId="10" fillId="0" borderId="0" xfId="8" applyNumberFormat="1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9" fillId="0" borderId="0" xfId="8" applyFont="1"/>
    <xf numFmtId="0" fontId="2" fillId="0" borderId="0" xfId="13" applyFont="1"/>
    <xf numFmtId="0" fontId="2" fillId="0" borderId="0" xfId="13" applyFont="1" applyAlignment="1">
      <alignment horizontal="center"/>
    </xf>
    <xf numFmtId="0" fontId="13" fillId="3" borderId="0" xfId="8" applyFont="1" applyFill="1" applyAlignment="1">
      <alignment vertical="center"/>
    </xf>
    <xf numFmtId="0" fontId="13" fillId="3" borderId="0" xfId="8" applyFont="1" applyFill="1" applyAlignment="1">
      <alignment horizontal="left" vertical="center"/>
    </xf>
    <xf numFmtId="0" fontId="2" fillId="0" borderId="0" xfId="0" applyFont="1" applyProtection="1">
      <protection locked="0"/>
    </xf>
    <xf numFmtId="0" fontId="9" fillId="3" borderId="0" xfId="8" applyFont="1" applyFill="1" applyAlignment="1">
      <alignment vertical="center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0" fontId="2" fillId="0" borderId="19" xfId="0" applyFont="1" applyBorder="1" applyProtection="1"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left" indent="1"/>
      <protection locked="0"/>
    </xf>
    <xf numFmtId="0" fontId="39" fillId="0" borderId="20" xfId="123" applyFont="1" applyBorder="1" applyAlignment="1" applyProtection="1">
      <alignment horizontal="center"/>
      <protection locked="0"/>
    </xf>
    <xf numFmtId="0" fontId="39" fillId="0" borderId="21" xfId="123" applyFont="1" applyBorder="1" applyProtection="1">
      <protection locked="0"/>
    </xf>
    <xf numFmtId="0" fontId="2" fillId="0" borderId="21" xfId="0" applyFont="1" applyBorder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Protection="1">
      <protection locked="0"/>
    </xf>
    <xf numFmtId="4" fontId="6" fillId="0" borderId="0" xfId="10" applyNumberFormat="1" applyFont="1"/>
    <xf numFmtId="0" fontId="1" fillId="0" borderId="0" xfId="10" applyFont="1" applyAlignment="1" applyProtection="1">
      <alignment horizontal="center" vertical="center" wrapText="1"/>
      <protection locked="0"/>
    </xf>
    <xf numFmtId="4" fontId="2" fillId="0" borderId="0" xfId="10" applyNumberFormat="1" applyFont="1"/>
    <xf numFmtId="4" fontId="1" fillId="0" borderId="4" xfId="11" applyNumberFormat="1" applyFont="1" applyBorder="1" applyAlignment="1">
      <alignment horizontal="right"/>
    </xf>
    <xf numFmtId="4" fontId="8" fillId="0" borderId="0" xfId="10" applyNumberFormat="1" applyFont="1" applyAlignment="1">
      <alignment horizontal="right"/>
    </xf>
    <xf numFmtId="4" fontId="8" fillId="0" borderId="4" xfId="10" applyNumberFormat="1" applyFont="1" applyBorder="1" applyAlignment="1">
      <alignment horizontal="right"/>
    </xf>
    <xf numFmtId="4" fontId="10" fillId="0" borderId="0" xfId="10" applyNumberFormat="1" applyFont="1" applyAlignment="1">
      <alignment horizontal="right" vertical="center"/>
    </xf>
    <xf numFmtId="4" fontId="8" fillId="36" borderId="4" xfId="10" applyNumberFormat="1" applyFont="1" applyFill="1" applyBorder="1" applyAlignment="1">
      <alignment horizontal="right"/>
    </xf>
    <xf numFmtId="4" fontId="8" fillId="0" borderId="4" xfId="10" applyNumberFormat="1" applyFont="1" applyBorder="1"/>
    <xf numFmtId="4" fontId="8" fillId="0" borderId="0" xfId="10" applyNumberFormat="1" applyFont="1"/>
    <xf numFmtId="4" fontId="8" fillId="0" borderId="4" xfId="14" applyNumberFormat="1" applyFont="1" applyBorder="1" applyProtection="1">
      <protection locked="0"/>
    </xf>
    <xf numFmtId="0" fontId="1" fillId="0" borderId="0" xfId="10" applyFont="1" applyAlignment="1" applyProtection="1">
      <alignment vertical="center"/>
      <protection locked="0"/>
    </xf>
    <xf numFmtId="0" fontId="9" fillId="4" borderId="2" xfId="10" applyFont="1" applyFill="1" applyBorder="1" applyAlignment="1">
      <alignment vertical="center"/>
    </xf>
    <xf numFmtId="4" fontId="9" fillId="0" borderId="0" xfId="9" applyNumberFormat="1" applyFont="1"/>
    <xf numFmtId="0" fontId="9" fillId="0" borderId="0" xfId="9" applyFont="1" applyAlignment="1">
      <alignment horizontal="left" indent="1"/>
    </xf>
    <xf numFmtId="0" fontId="1" fillId="0" borderId="0" xfId="9" applyFont="1"/>
    <xf numFmtId="0" fontId="14" fillId="0" borderId="0" xfId="9" applyFont="1"/>
    <xf numFmtId="0" fontId="13" fillId="0" borderId="0" xfId="9" applyFont="1"/>
    <xf numFmtId="0" fontId="1" fillId="0" borderId="0" xfId="13" applyFont="1"/>
    <xf numFmtId="0" fontId="40" fillId="0" borderId="2" xfId="59" applyFont="1" applyBorder="1" applyAlignment="1">
      <alignment vertical="center"/>
    </xf>
    <xf numFmtId="0" fontId="40" fillId="0" borderId="3" xfId="59" applyFont="1" applyBorder="1" applyAlignment="1">
      <alignment vertical="center"/>
    </xf>
    <xf numFmtId="0" fontId="40" fillId="0" borderId="3" xfId="10" applyFont="1" applyBorder="1" applyAlignment="1">
      <alignment vertical="center"/>
    </xf>
    <xf numFmtId="49" fontId="41" fillId="0" borderId="2" xfId="59" applyNumberFormat="1" applyFont="1" applyBorder="1" applyAlignment="1">
      <alignment horizontal="center" vertical="center"/>
    </xf>
    <xf numFmtId="0" fontId="41" fillId="0" borderId="3" xfId="59" applyFont="1" applyBorder="1" applyAlignment="1">
      <alignment horizontal="left" vertical="center" indent="1"/>
    </xf>
    <xf numFmtId="0" fontId="42" fillId="0" borderId="3" xfId="10" applyFont="1" applyBorder="1" applyAlignment="1">
      <alignment horizontal="left" vertical="center" wrapText="1" indent="1"/>
    </xf>
    <xf numFmtId="49" fontId="41" fillId="0" borderId="2" xfId="59" applyNumberFormat="1" applyFont="1" applyBorder="1" applyAlignment="1">
      <alignment horizontal="center"/>
    </xf>
    <xf numFmtId="0" fontId="42" fillId="0" borderId="3" xfId="10" applyFont="1" applyBorder="1" applyAlignment="1">
      <alignment horizontal="left" vertical="center" indent="1"/>
    </xf>
    <xf numFmtId="0" fontId="17" fillId="0" borderId="3" xfId="10" applyFont="1" applyBorder="1"/>
    <xf numFmtId="0" fontId="42" fillId="0" borderId="3" xfId="10" applyFont="1" applyBorder="1" applyAlignment="1">
      <alignment vertical="center"/>
    </xf>
    <xf numFmtId="0" fontId="40" fillId="0" borderId="2" xfId="10" applyFont="1" applyBorder="1" applyAlignment="1">
      <alignment vertical="center"/>
    </xf>
    <xf numFmtId="0" fontId="40" fillId="4" borderId="2" xfId="10" applyFont="1" applyFill="1" applyBorder="1" applyAlignment="1">
      <alignment vertical="center"/>
    </xf>
    <xf numFmtId="0" fontId="40" fillId="4" borderId="3" xfId="10" applyFont="1" applyFill="1" applyBorder="1" applyAlignment="1">
      <alignment vertical="center"/>
    </xf>
    <xf numFmtId="3" fontId="42" fillId="0" borderId="5" xfId="10" applyNumberFormat="1" applyFont="1" applyBorder="1" applyAlignment="1">
      <alignment horizontal="right" vertical="center"/>
    </xf>
    <xf numFmtId="0" fontId="9" fillId="0" borderId="0" xfId="9" applyFont="1" applyAlignment="1">
      <alignment horizontal="left"/>
    </xf>
    <xf numFmtId="0" fontId="10" fillId="0" borderId="0" xfId="9" applyFont="1" applyAlignment="1">
      <alignment horizontal="left"/>
    </xf>
    <xf numFmtId="0" fontId="2" fillId="0" borderId="0" xfId="9" applyFont="1"/>
    <xf numFmtId="0" fontId="40" fillId="2" borderId="2" xfId="10" applyFont="1" applyFill="1" applyBorder="1" applyAlignment="1">
      <alignment vertical="center"/>
    </xf>
    <xf numFmtId="0" fontId="40" fillId="2" borderId="3" xfId="10" applyFont="1" applyFill="1" applyBorder="1" applyAlignment="1">
      <alignment vertical="center"/>
    </xf>
    <xf numFmtId="0" fontId="17" fillId="0" borderId="0" xfId="10" applyFont="1"/>
    <xf numFmtId="0" fontId="41" fillId="0" borderId="2" xfId="59" applyFont="1" applyBorder="1" applyAlignment="1">
      <alignment horizontal="center" vertical="center"/>
    </xf>
    <xf numFmtId="0" fontId="17" fillId="0" borderId="2" xfId="59" applyFont="1" applyBorder="1" applyAlignment="1">
      <alignment horizontal="center"/>
    </xf>
    <xf numFmtId="0" fontId="42" fillId="0" borderId="2" xfId="59" applyFont="1" applyBorder="1" applyAlignment="1">
      <alignment horizontal="center" vertical="center"/>
    </xf>
    <xf numFmtId="0" fontId="42" fillId="0" borderId="3" xfId="59" applyFont="1" applyBorder="1" applyAlignment="1">
      <alignment horizontal="left" vertical="center" indent="1"/>
    </xf>
    <xf numFmtId="0" fontId="42" fillId="0" borderId="3" xfId="10" applyFont="1" applyBorder="1" applyAlignment="1">
      <alignment horizontal="left" vertical="center" wrapText="1"/>
    </xf>
    <xf numFmtId="0" fontId="40" fillId="0" borderId="3" xfId="10" applyFont="1" applyBorder="1" applyAlignment="1">
      <alignment vertical="center" wrapText="1"/>
    </xf>
    <xf numFmtId="0" fontId="41" fillId="0" borderId="2" xfId="59" applyFont="1" applyBorder="1" applyAlignment="1">
      <alignment horizontal="center"/>
    </xf>
    <xf numFmtId="0" fontId="42" fillId="0" borderId="5" xfId="10" applyFont="1" applyBorder="1" applyAlignment="1">
      <alignment horizontal="left" vertical="center"/>
    </xf>
    <xf numFmtId="4" fontId="42" fillId="0" borderId="5" xfId="10" applyNumberFormat="1" applyFont="1" applyBorder="1" applyAlignment="1">
      <alignment horizontal="right" vertical="center" indent="1"/>
    </xf>
    <xf numFmtId="4" fontId="6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center"/>
    </xf>
    <xf numFmtId="0" fontId="13" fillId="37" borderId="0" xfId="8" applyFont="1" applyFill="1"/>
    <xf numFmtId="0" fontId="1" fillId="37" borderId="0" xfId="8" applyFont="1" applyFill="1"/>
    <xf numFmtId="0" fontId="1" fillId="37" borderId="0" xfId="8" applyFont="1" applyFill="1" applyAlignment="1">
      <alignment horizontal="center"/>
    </xf>
    <xf numFmtId="0" fontId="9" fillId="37" borderId="0" xfId="8" applyFont="1" applyFill="1" applyAlignment="1">
      <alignment horizontal="right" vertical="center"/>
    </xf>
    <xf numFmtId="0" fontId="1" fillId="37" borderId="0" xfId="8" applyFont="1" applyFill="1" applyAlignment="1">
      <alignment horizontal="left" vertical="center"/>
    </xf>
    <xf numFmtId="0" fontId="1" fillId="37" borderId="0" xfId="8" applyFont="1" applyFill="1" applyAlignment="1">
      <alignment horizontal="center" vertical="center"/>
    </xf>
    <xf numFmtId="0" fontId="1" fillId="37" borderId="0" xfId="8" applyFont="1" applyFill="1" applyAlignment="1">
      <alignment horizontal="right" vertical="center"/>
    </xf>
    <xf numFmtId="0" fontId="1" fillId="37" borderId="0" xfId="13" applyFont="1" applyFill="1"/>
    <xf numFmtId="0" fontId="9" fillId="37" borderId="0" xfId="9" applyFont="1" applyFill="1" applyAlignment="1">
      <alignment horizontal="right" vertical="center"/>
    </xf>
    <xf numFmtId="0" fontId="1" fillId="37" borderId="0" xfId="9" applyFont="1" applyFill="1" applyAlignment="1">
      <alignment horizontal="left" vertical="center"/>
    </xf>
    <xf numFmtId="0" fontId="13" fillId="37" borderId="0" xfId="9" applyFont="1" applyFill="1"/>
    <xf numFmtId="0" fontId="1" fillId="37" borderId="0" xfId="9" applyFont="1" applyFill="1"/>
    <xf numFmtId="0" fontId="1" fillId="37" borderId="0" xfId="9" applyFont="1" applyFill="1" applyAlignment="1">
      <alignment horizontal="center"/>
    </xf>
    <xf numFmtId="0" fontId="1" fillId="37" borderId="0" xfId="9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3" applyFont="1" applyAlignment="1">
      <alignment horizontal="center"/>
    </xf>
    <xf numFmtId="0" fontId="1" fillId="0" borderId="0" xfId="0" applyFont="1" applyAlignment="1">
      <alignment horizontal="left"/>
    </xf>
    <xf numFmtId="4" fontId="40" fillId="0" borderId="1" xfId="59" applyNumberFormat="1" applyFont="1" applyBorder="1" applyAlignment="1">
      <alignment horizontal="right" vertical="center" wrapText="1" indent="1"/>
    </xf>
    <xf numFmtId="4" fontId="41" fillId="0" borderId="1" xfId="59" applyNumberFormat="1" applyFont="1" applyBorder="1" applyAlignment="1">
      <alignment horizontal="right" vertical="center" indent="1"/>
    </xf>
    <xf numFmtId="4" fontId="40" fillId="0" borderId="3" xfId="59" applyNumberFormat="1" applyFont="1" applyBorder="1" applyAlignment="1">
      <alignment horizontal="right" vertical="center"/>
    </xf>
    <xf numFmtId="4" fontId="11" fillId="0" borderId="1" xfId="59" applyNumberFormat="1" applyFont="1" applyBorder="1" applyAlignment="1">
      <alignment horizontal="right" vertical="center" wrapText="1" indent="1"/>
    </xf>
    <xf numFmtId="4" fontId="43" fillId="0" borderId="0" xfId="10" applyNumberFormat="1" applyFont="1"/>
    <xf numFmtId="0" fontId="2" fillId="0" borderId="0" xfId="125" applyFont="1"/>
    <xf numFmtId="4" fontId="40" fillId="2" borderId="1" xfId="59" applyNumberFormat="1" applyFont="1" applyFill="1" applyBorder="1" applyAlignment="1">
      <alignment horizontal="right" vertical="center" wrapText="1" indent="1"/>
    </xf>
    <xf numFmtId="4" fontId="41" fillId="0" borderId="3" xfId="59" applyNumberFormat="1" applyFont="1" applyBorder="1" applyAlignment="1">
      <alignment horizontal="right" vertical="center"/>
    </xf>
    <xf numFmtId="4" fontId="41" fillId="0" borderId="1" xfId="59" applyNumberFormat="1" applyFont="1" applyBorder="1" applyAlignment="1">
      <alignment horizontal="right" vertical="center" wrapText="1" indent="1"/>
    </xf>
    <xf numFmtId="0" fontId="10" fillId="0" borderId="0" xfId="0" applyFont="1" applyAlignment="1">
      <alignment horizontal="center"/>
    </xf>
    <xf numFmtId="4" fontId="10" fillId="0" borderId="0" xfId="0" applyNumberFormat="1" applyFont="1"/>
    <xf numFmtId="4" fontId="10" fillId="38" borderId="0" xfId="0" applyNumberFormat="1" applyFont="1" applyFill="1"/>
    <xf numFmtId="0" fontId="1" fillId="0" borderId="0" xfId="8" applyFont="1"/>
    <xf numFmtId="0" fontId="10" fillId="0" borderId="0" xfId="0" applyFont="1"/>
    <xf numFmtId="0" fontId="10" fillId="0" borderId="0" xfId="8" applyFont="1" applyAlignment="1">
      <alignment horizontal="center"/>
    </xf>
    <xf numFmtId="0" fontId="2" fillId="0" borderId="0" xfId="13" applyFon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8" applyFont="1" applyFill="1"/>
    <xf numFmtId="0" fontId="1" fillId="0" borderId="0" xfId="8" applyFont="1" applyFill="1" applyAlignment="1">
      <alignment horizontal="center"/>
    </xf>
    <xf numFmtId="0" fontId="10" fillId="0" borderId="0" xfId="8" applyFont="1" applyFill="1"/>
    <xf numFmtId="0" fontId="10" fillId="0" borderId="0" xfId="8" applyFont="1" applyFill="1" applyAlignment="1">
      <alignment horizontal="center"/>
    </xf>
    <xf numFmtId="0" fontId="1" fillId="0" borderId="0" xfId="13" applyFont="1" applyFill="1"/>
    <xf numFmtId="0" fontId="1" fillId="0" borderId="0" xfId="13" applyFont="1" applyFill="1" applyAlignment="1">
      <alignment horizontal="center"/>
    </xf>
    <xf numFmtId="0" fontId="5" fillId="0" borderId="0" xfId="0" applyFont="1" applyAlignment="1"/>
    <xf numFmtId="4" fontId="8" fillId="0" borderId="0" xfId="0" applyNumberFormat="1" applyFont="1"/>
    <xf numFmtId="4" fontId="5" fillId="0" borderId="0" xfId="0" applyNumberFormat="1" applyFont="1"/>
    <xf numFmtId="10" fontId="10" fillId="0" borderId="0" xfId="8" applyNumberFormat="1" applyFont="1" applyAlignment="1">
      <alignment horizontal="center"/>
    </xf>
    <xf numFmtId="4" fontId="9" fillId="0" borderId="0" xfId="0" applyNumberFormat="1" applyFont="1"/>
    <xf numFmtId="0" fontId="9" fillId="0" borderId="0" xfId="0" applyFont="1" applyAlignment="1">
      <alignment horizontal="center"/>
    </xf>
    <xf numFmtId="0" fontId="8" fillId="0" borderId="0" xfId="0" applyFont="1"/>
    <xf numFmtId="0" fontId="9" fillId="0" borderId="0" xfId="0" quotePrefix="1" applyFont="1" applyAlignment="1">
      <alignment horizontal="left"/>
    </xf>
    <xf numFmtId="0" fontId="9" fillId="0" borderId="24" xfId="0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 wrapText="1"/>
    </xf>
    <xf numFmtId="4" fontId="10" fillId="0" borderId="25" xfId="0" applyNumberFormat="1" applyFont="1" applyBorder="1" applyAlignment="1">
      <alignment horizontal="right" vertical="center" wrapText="1"/>
    </xf>
    <xf numFmtId="4" fontId="10" fillId="0" borderId="24" xfId="0" applyNumberFormat="1" applyFont="1" applyBorder="1" applyAlignment="1">
      <alignment horizontal="right" vertical="center" wrapText="1"/>
    </xf>
    <xf numFmtId="4" fontId="10" fillId="0" borderId="25" xfId="0" applyNumberFormat="1" applyFont="1" applyBorder="1" applyAlignment="1">
      <alignment horizontal="right" vertical="center"/>
    </xf>
    <xf numFmtId="4" fontId="11" fillId="4" borderId="1" xfId="59" applyNumberFormat="1" applyFont="1" applyFill="1" applyBorder="1" applyAlignment="1">
      <alignment horizontal="right" vertical="center" wrapText="1" indent="1"/>
    </xf>
    <xf numFmtId="0" fontId="1" fillId="37" borderId="0" xfId="8" applyFont="1" applyFill="1" applyAlignment="1">
      <alignment horizontal="left"/>
    </xf>
    <xf numFmtId="0" fontId="10" fillId="0" borderId="0" xfId="8" applyFont="1" applyAlignment="1">
      <alignment horizontal="center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10" fontId="9" fillId="0" borderId="0" xfId="8" applyNumberFormat="1" applyFont="1" applyAlignment="1">
      <alignment horizontal="center"/>
    </xf>
    <xf numFmtId="0" fontId="44" fillId="0" borderId="0" xfId="0" applyFont="1" applyAlignment="1">
      <alignment horizontal="center"/>
    </xf>
    <xf numFmtId="0" fontId="44" fillId="0" borderId="0" xfId="0" applyFont="1"/>
    <xf numFmtId="4" fontId="44" fillId="0" borderId="0" xfId="0" applyNumberFormat="1" applyFont="1"/>
    <xf numFmtId="0" fontId="45" fillId="0" borderId="0" xfId="0" applyFont="1" applyAlignment="1">
      <alignment horizontal="center"/>
    </xf>
    <xf numFmtId="0" fontId="46" fillId="0" borderId="0" xfId="0" applyFont="1"/>
    <xf numFmtId="4" fontId="45" fillId="0" borderId="0" xfId="0" applyNumberFormat="1" applyFont="1"/>
    <xf numFmtId="0" fontId="47" fillId="0" borderId="0" xfId="0" applyFont="1"/>
    <xf numFmtId="4" fontId="9" fillId="0" borderId="0" xfId="9" applyNumberFormat="1" applyFont="1" applyFill="1"/>
    <xf numFmtId="4" fontId="10" fillId="0" borderId="0" xfId="9" applyNumberFormat="1" applyFont="1" applyFill="1"/>
    <xf numFmtId="4" fontId="5" fillId="0" borderId="0" xfId="0" applyNumberFormat="1" applyFont="1" applyBorder="1" applyAlignment="1" applyProtection="1">
      <alignment horizontal="right" vertical="top"/>
      <protection locked="0"/>
    </xf>
    <xf numFmtId="4" fontId="5" fillId="0" borderId="0" xfId="0" applyNumberFormat="1" applyFont="1" applyAlignment="1">
      <alignment vertical="top"/>
    </xf>
    <xf numFmtId="10" fontId="10" fillId="0" borderId="0" xfId="8" applyNumberFormat="1" applyFont="1" applyAlignment="1">
      <alignment horizontal="center" vertical="top"/>
    </xf>
    <xf numFmtId="0" fontId="10" fillId="0" borderId="0" xfId="8" applyFont="1" applyAlignment="1">
      <alignment vertical="top"/>
    </xf>
    <xf numFmtId="4" fontId="8" fillId="0" borderId="0" xfId="0" applyNumberFormat="1" applyFont="1" applyAlignment="1">
      <alignment vertical="top"/>
    </xf>
    <xf numFmtId="10" fontId="9" fillId="0" borderId="0" xfId="8" applyNumberFormat="1" applyFont="1" applyAlignment="1">
      <alignment horizontal="center" vertical="top"/>
    </xf>
    <xf numFmtId="0" fontId="9" fillId="0" borderId="0" xfId="8" applyFont="1" applyAlignment="1">
      <alignment vertical="top" wrapText="1"/>
    </xf>
    <xf numFmtId="4" fontId="9" fillId="0" borderId="0" xfId="82" applyNumberFormat="1" applyFont="1"/>
    <xf numFmtId="4" fontId="10" fillId="0" borderId="0" xfId="82" applyNumberFormat="1" applyFont="1"/>
    <xf numFmtId="0" fontId="37" fillId="4" borderId="0" xfId="10" applyFont="1" applyFill="1" applyAlignment="1">
      <alignment horizontal="center"/>
    </xf>
    <xf numFmtId="1" fontId="40" fillId="4" borderId="1" xfId="59" applyNumberFormat="1" applyFont="1" applyFill="1" applyBorder="1" applyAlignment="1">
      <alignment horizontal="center" vertical="center" wrapText="1"/>
    </xf>
    <xf numFmtId="0" fontId="40" fillId="0" borderId="3" xfId="10" applyFont="1" applyFill="1" applyBorder="1" applyAlignment="1">
      <alignment horizontal="center" vertical="center"/>
    </xf>
    <xf numFmtId="1" fontId="40" fillId="0" borderId="3" xfId="59" applyNumberFormat="1" applyFont="1" applyFill="1" applyBorder="1" applyAlignment="1">
      <alignment horizontal="center" vertical="center" wrapText="1"/>
    </xf>
    <xf numFmtId="0" fontId="1" fillId="0" borderId="0" xfId="10" applyFont="1" applyFill="1" applyBorder="1" applyAlignment="1" applyProtection="1">
      <alignment horizontal="center" vertical="center" wrapText="1"/>
      <protection locked="0"/>
    </xf>
    <xf numFmtId="0" fontId="5" fillId="0" borderId="0" xfId="10" applyFont="1" applyFill="1" applyBorder="1"/>
    <xf numFmtId="0" fontId="40" fillId="4" borderId="1" xfId="10" applyFont="1" applyFill="1" applyBorder="1" applyAlignment="1">
      <alignment horizontal="center" vertical="center"/>
    </xf>
    <xf numFmtId="0" fontId="1" fillId="0" borderId="0" xfId="10" applyFont="1" applyFill="1" applyAlignment="1" applyProtection="1">
      <alignment vertical="center"/>
      <protection locked="0"/>
    </xf>
    <xf numFmtId="0" fontId="5" fillId="0" borderId="0" xfId="10" applyFont="1" applyFill="1"/>
    <xf numFmtId="10" fontId="8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13" fillId="3" borderId="0" xfId="8" applyFont="1" applyFill="1" applyAlignment="1">
      <alignment horizontal="center" vertical="center"/>
    </xf>
    <xf numFmtId="0" fontId="9" fillId="3" borderId="0" xfId="8" applyFont="1" applyFill="1" applyAlignment="1">
      <alignment horizontal="center" vertical="center"/>
    </xf>
    <xf numFmtId="0" fontId="13" fillId="3" borderId="6" xfId="8" applyFont="1" applyFill="1" applyBorder="1" applyAlignment="1">
      <alignment horizontal="center" vertical="center"/>
    </xf>
    <xf numFmtId="0" fontId="1" fillId="37" borderId="0" xfId="8" applyFont="1" applyFill="1" applyAlignment="1">
      <alignment horizontal="center" vertical="center"/>
    </xf>
    <xf numFmtId="0" fontId="1" fillId="37" borderId="0" xfId="8" applyFont="1" applyFill="1" applyAlignment="1">
      <alignment vertical="center"/>
    </xf>
    <xf numFmtId="0" fontId="1" fillId="0" borderId="0" xfId="3" applyFont="1" applyAlignment="1">
      <alignment horizontal="center"/>
    </xf>
    <xf numFmtId="0" fontId="15" fillId="0" borderId="0" xfId="3" applyFont="1" applyAlignment="1" applyProtection="1">
      <alignment horizontal="center" vertical="top" wrapText="1"/>
      <protection locked="0"/>
    </xf>
    <xf numFmtId="0" fontId="16" fillId="0" borderId="0" xfId="8" applyFont="1" applyAlignment="1">
      <alignment horizontal="center" vertical="top" wrapText="1"/>
    </xf>
    <xf numFmtId="0" fontId="10" fillId="0" borderId="0" xfId="8" applyFont="1" applyAlignment="1">
      <alignment horizontal="center"/>
    </xf>
    <xf numFmtId="0" fontId="1" fillId="37" borderId="0" xfId="8" applyFont="1" applyFill="1" applyAlignment="1">
      <alignment horizont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37" borderId="0" xfId="9" applyFont="1" applyFill="1" applyAlignment="1">
      <alignment horizontal="center"/>
    </xf>
    <xf numFmtId="0" fontId="9" fillId="37" borderId="0" xfId="9" applyFont="1" applyFill="1" applyAlignment="1">
      <alignment horizontal="center" vertical="center"/>
    </xf>
    <xf numFmtId="0" fontId="37" fillId="4" borderId="0" xfId="10" applyFont="1" applyFill="1" applyAlignment="1">
      <alignment horizontal="center"/>
    </xf>
    <xf numFmtId="0" fontId="10" fillId="0" borderId="5" xfId="8" applyFont="1" applyBorder="1" applyAlignment="1">
      <alignment horizontal="center"/>
    </xf>
    <xf numFmtId="0" fontId="40" fillId="4" borderId="2" xfId="10" applyFont="1" applyFill="1" applyBorder="1" applyAlignment="1">
      <alignment horizontal="center" vertical="center"/>
    </xf>
    <xf numFmtId="0" fontId="40" fillId="4" borderId="3" xfId="10" applyFont="1" applyFill="1" applyBorder="1" applyAlignment="1">
      <alignment horizontal="center" vertical="center"/>
    </xf>
    <xf numFmtId="0" fontId="40" fillId="4" borderId="26" xfId="10" applyFont="1" applyFill="1" applyBorder="1" applyAlignment="1">
      <alignment horizontal="center" vertical="center"/>
    </xf>
    <xf numFmtId="0" fontId="11" fillId="4" borderId="0" xfId="10" applyFont="1" applyFill="1" applyAlignment="1" applyProtection="1">
      <alignment horizontal="center" vertical="center"/>
      <protection locked="0"/>
    </xf>
  </cellXfs>
  <cellStyles count="142">
    <cellStyle name="=C:\WINNT\SYSTEM32\COMMAND.COM" xfId="102"/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Encabezado 1" xfId="15" builtinId="16" customBuiltin="1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Euro" xfId="61"/>
    <cellStyle name="Hipervínculo" xfId="123" builtinId="8"/>
    <cellStyle name="Hipervínculo 2" xfId="136"/>
    <cellStyle name="Incorrecto" xfId="20" builtinId="27" customBuiltin="1"/>
    <cellStyle name="Millares 2" xfId="1"/>
    <cellStyle name="Millares 2 10" xfId="135"/>
    <cellStyle name="Millares 2 2" xfId="63"/>
    <cellStyle name="Millares 2 2 2" xfId="109"/>
    <cellStyle name="Millares 2 2 2 2" xfId="128"/>
    <cellStyle name="Millares 2 2 2 3" xfId="133"/>
    <cellStyle name="Millares 2 2 2 4" xfId="139"/>
    <cellStyle name="Millares 2 2 3" xfId="104"/>
    <cellStyle name="Millares 2 2 4" xfId="120"/>
    <cellStyle name="Millares 2 2 5" xfId="126"/>
    <cellStyle name="Millares 2 2 6" xfId="131"/>
    <cellStyle name="Millares 2 2 7" xfId="137"/>
    <cellStyle name="Millares 2 3" xfId="64"/>
    <cellStyle name="Millares 2 3 2" xfId="110"/>
    <cellStyle name="Millares 2 3 3" xfId="105"/>
    <cellStyle name="Millares 2 3 4" xfId="118"/>
    <cellStyle name="Millares 2 3 5" xfId="127"/>
    <cellStyle name="Millares 2 3 6" xfId="132"/>
    <cellStyle name="Millares 2 3 7" xfId="138"/>
    <cellStyle name="Millares 2 4" xfId="98"/>
    <cellStyle name="Millares 2 4 2" xfId="108"/>
    <cellStyle name="Millares 2 4 2 2" xfId="121"/>
    <cellStyle name="Millares 2 4 3" xfId="119"/>
    <cellStyle name="Millares 2 4 4" xfId="129"/>
    <cellStyle name="Millares 2 4 5" xfId="134"/>
    <cellStyle name="Millares 2 4 6" xfId="141"/>
    <cellStyle name="Millares 2 5" xfId="103"/>
    <cellStyle name="Millares 2 5 2" xfId="117"/>
    <cellStyle name="Millares 2 6" xfId="116"/>
    <cellStyle name="Millares 2 7" xfId="62"/>
    <cellStyle name="Millares 2 8" xfId="124"/>
    <cellStyle name="Millares 2 9" xfId="130"/>
    <cellStyle name="Millares 3" xfId="57"/>
    <cellStyle name="Millares 3 2" xfId="111"/>
    <cellStyle name="Millares 3 3" xfId="106"/>
    <cellStyle name="Millares 3 4" xfId="65"/>
    <cellStyle name="Millares 4" xfId="58"/>
    <cellStyle name="Millares 4 2" xfId="115"/>
    <cellStyle name="Millares 4 3" xfId="97"/>
    <cellStyle name="Millares 5" xfId="89"/>
    <cellStyle name="Millares 6" xfId="60"/>
    <cellStyle name="Moneda 2" xfId="66"/>
    <cellStyle name="Moneda 2 2" xfId="112"/>
    <cellStyle name="Moneda 2 3" xfId="107"/>
    <cellStyle name="Neutral" xfId="21" builtinId="28" customBuiltin="1"/>
    <cellStyle name="Normal" xfId="0" builtinId="0"/>
    <cellStyle name="Normal 10" xfId="67"/>
    <cellStyle name="Normal 10 2" xfId="68"/>
    <cellStyle name="Normal 10 3" xfId="69"/>
    <cellStyle name="Normal 11" xfId="70"/>
    <cellStyle name="Normal 11 2" xfId="71"/>
    <cellStyle name="Normal 11 3" xfId="72"/>
    <cellStyle name="Normal 12" xfId="87"/>
    <cellStyle name="Normal 12 2" xfId="88"/>
    <cellStyle name="Normal 13" xfId="90"/>
    <cellStyle name="Normal 13 2" xfId="91"/>
    <cellStyle name="Normal 14" xfId="92"/>
    <cellStyle name="Normal 15" xfId="93"/>
    <cellStyle name="Normal 16" xfId="94"/>
    <cellStyle name="Normal 17" xfId="95"/>
    <cellStyle name="Normal 18" xfId="96"/>
    <cellStyle name="Normal 19" xfId="99"/>
    <cellStyle name="Normal 2" xfId="2"/>
    <cellStyle name="Normal 2 2" xfId="3"/>
    <cellStyle name="Normal 2 3" xfId="9"/>
    <cellStyle name="Normal 2 3 2" xfId="11"/>
    <cellStyle name="Normal 2 4" xfId="14"/>
    <cellStyle name="Normal 2 4 2" xfId="73"/>
    <cellStyle name="Normal 20" xfId="100"/>
    <cellStyle name="Normal 21" xfId="101"/>
    <cellStyle name="Normal 22" xfId="122"/>
    <cellStyle name="Normal 3" xfId="8"/>
    <cellStyle name="Normal 3 2" xfId="10"/>
    <cellStyle name="Normal 3 2 2" xfId="59"/>
    <cellStyle name="Normal 3 2 3" xfId="75"/>
    <cellStyle name="Normal 3 3" xfId="13"/>
    <cellStyle name="Normal 3 3 2" xfId="74"/>
    <cellStyle name="Normal 3 3 3" xfId="125"/>
    <cellStyle name="Normal 3 4" xfId="56"/>
    <cellStyle name="Normal 4" xfId="4"/>
    <cellStyle name="Normal 4 2" xfId="76"/>
    <cellStyle name="Normal 4 3" xfId="77"/>
    <cellStyle name="Normal 5" xfId="5"/>
    <cellStyle name="Normal 5 2" xfId="78"/>
    <cellStyle name="Normal 5 3" xfId="79"/>
    <cellStyle name="Normal 56" xfId="6"/>
    <cellStyle name="Normal 6" xfId="80"/>
    <cellStyle name="Normal 6 2" xfId="81"/>
    <cellStyle name="Normal 6 2 2" xfId="114"/>
    <cellStyle name="Normal 6 3" xfId="113"/>
    <cellStyle name="Normal 7" xfId="82"/>
    <cellStyle name="Normal 8" xfId="12"/>
    <cellStyle name="Normal 8 2" xfId="83"/>
    <cellStyle name="Normal 9" xfId="84"/>
    <cellStyle name="Normal 9 2" xfId="85"/>
    <cellStyle name="Notas" xfId="28" builtinId="10" customBuiltin="1"/>
    <cellStyle name="Porcentaje 2" xfId="7"/>
    <cellStyle name="Porcentaje 3" xfId="140"/>
    <cellStyle name="Porcentual 2" xfId="86"/>
    <cellStyle name="Salida" xfId="23" builtinId="21" customBuiltin="1"/>
    <cellStyle name="Texto de advertencia" xfId="27" builtinId="11" customBuiltin="1"/>
    <cellStyle name="Texto explicativo" xfId="29" builtinId="53" customBuiltin="1"/>
    <cellStyle name="Título 2" xfId="16" builtinId="17" customBuiltin="1"/>
    <cellStyle name="Título 3" xfId="17" builtinId="18" customBuiltin="1"/>
    <cellStyle name="Título 4" xfId="55"/>
    <cellStyle name="Total" xfId="30" builtinId="25" customBuiltin="1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garcia\Documents\EGT\ELIZABETH\COORDINACI&#211;N%20DE%20PRESUPUESTO\ESTADOS%20FINANCIEROS\2018\4_ABRIL\Reporte%20Cornelio\EFPJ%202018-ABRIL-may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lina.duenas\Documents\Documentos\2%20INFORMACI&#211;N%20FINANCIERA%20TRIMESTRAL\2024\2%20SEGUNDO%20TRIMESTRE%202024\3%20BALANZA%20SEGUNDO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reportes2017"/>
      <sheetName val="TI-SOLID"/>
      <sheetName val="Ing y Eg SOLID"/>
      <sheetName val="Transparencia"/>
      <sheetName val="reportes 2018"/>
      <sheetName val="Títulos"/>
      <sheetName val="Mens.Imp"/>
      <sheetName val="Impresos"/>
      <sheetName val="LDF"/>
      <sheetName val="LDF-F8"/>
      <sheetName val="LDF-Guia"/>
      <sheetName val="002"/>
      <sheetName val="FMI"/>
      <sheetName val="210_EAI"/>
      <sheetName val="210_CRI"/>
      <sheetName val="210_CFF"/>
      <sheetName val="EAI-2018"/>
      <sheetName val="Ingresos-18"/>
      <sheetName val="ZFMA-INGRESOS-0-12 al 31mzo18-5"/>
      <sheetName val="FME"/>
      <sheetName val="003"/>
      <sheetName val="220_EAEPE"/>
      <sheetName val="220_COG"/>
      <sheetName val="220_CTG"/>
      <sheetName val="220_CFG"/>
      <sheetName val="220_CA_No_Central"/>
      <sheetName val="COG-2018"/>
      <sheetName val="CTG-2018"/>
      <sheetName val="CA-2018"/>
      <sheetName val="CFG-2018"/>
      <sheetName val="Egresos-18"/>
      <sheetName val="Nota LDF"/>
      <sheetName val="ZFMA-EGRESOS-0-12 al 30abr18"/>
      <sheetName val="230_EN"/>
      <sheetName val="240_ID"/>
      <sheetName val="250_FF"/>
      <sheetName val="EN-2018"/>
      <sheetName val="ID-2018"/>
      <sheetName val="FF-2018"/>
      <sheetName val="310_GCP"/>
      <sheetName val="320_PK"/>
      <sheetName val="320_PK (2)"/>
      <sheetName val="330_IR"/>
      <sheetName val="GCP-2018"/>
      <sheetName val="claves para IR"/>
      <sheetName val="IR-2018"/>
      <sheetName val="TNac-XXIa"/>
      <sheetName val="TNac-XXIb"/>
      <sheetName val="TNac-XXXIa"/>
      <sheetName val="TNac-XXXIa (2)"/>
      <sheetName val="TNac-XXXIb"/>
      <sheetName val="ingresos presupuestales"/>
      <sheetName val="INGRESO EXCEDENTE"/>
      <sheetName val="egresos presupuestales"/>
      <sheetName val="SALDO DEV - COMP"/>
      <sheetName val="MODIFICADO"/>
      <sheetName val="subejercicio"/>
      <sheetName val="330_IR 2016"/>
      <sheetName val="001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410_Muebles_Contable"/>
      <sheetName val="410_Inmuebles_Contable"/>
      <sheetName val="410_Registro_Auxiliar"/>
      <sheetName val="410_Bienes_Baja"/>
      <sheetName val="004"/>
      <sheetName val="420_Mes_1"/>
      <sheetName val="420_Mes_2"/>
      <sheetName val="420_Mes_3"/>
      <sheetName val="430_MPASUB"/>
      <sheetName val="440_RCTAB"/>
      <sheetName val="450_DGTOF"/>
      <sheetName val="210_CFF-no"/>
      <sheetName val="EFPJ 2018-ABRIL-may18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PODER JUDICIAL DEL ESTADO DE GUANAJUATO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"/>
    </sheetNames>
    <sheetDataSet>
      <sheetData sheetId="0">
        <row r="433">
          <cell r="E433">
            <v>82413299.549999997</v>
          </cell>
        </row>
        <row r="454">
          <cell r="E454">
            <v>4358.07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3" sqref="A3:B3"/>
    </sheetView>
  </sheetViews>
  <sheetFormatPr baseColWidth="10" defaultColWidth="12.85546875" defaultRowHeight="11.25" x14ac:dyDescent="0.2"/>
  <cols>
    <col min="1" max="1" width="14.7109375" style="31" customWidth="1"/>
    <col min="2" max="2" width="73.85546875" style="31" bestFit="1" customWidth="1"/>
    <col min="3" max="3" width="8" style="31" customWidth="1"/>
    <col min="4" max="16384" width="12.85546875" style="31"/>
  </cols>
  <sheetData>
    <row r="1" spans="1:5" ht="18.95" customHeight="1" x14ac:dyDescent="0.2">
      <c r="A1" s="189" t="s">
        <v>442</v>
      </c>
      <c r="B1" s="189"/>
      <c r="C1" s="29"/>
      <c r="D1" s="1" t="s">
        <v>50</v>
      </c>
      <c r="E1" s="30">
        <v>2023</v>
      </c>
    </row>
    <row r="2" spans="1:5" ht="18.95" customHeight="1" x14ac:dyDescent="0.2">
      <c r="A2" s="190" t="s">
        <v>443</v>
      </c>
      <c r="B2" s="190"/>
      <c r="C2" s="32"/>
      <c r="D2" s="1" t="s">
        <v>51</v>
      </c>
      <c r="E2" s="29" t="s">
        <v>444</v>
      </c>
    </row>
    <row r="3" spans="1:5" ht="18.95" customHeight="1" x14ac:dyDescent="0.2">
      <c r="A3" s="191" t="s">
        <v>445</v>
      </c>
      <c r="B3" s="191"/>
      <c r="C3" s="29"/>
      <c r="D3" s="1" t="s">
        <v>52</v>
      </c>
      <c r="E3" s="30">
        <v>3</v>
      </c>
    </row>
    <row r="4" spans="1:5" ht="15" customHeight="1" x14ac:dyDescent="0.2">
      <c r="A4" s="33" t="s">
        <v>446</v>
      </c>
      <c r="B4" s="34" t="s">
        <v>447</v>
      </c>
    </row>
    <row r="5" spans="1:5" x14ac:dyDescent="0.2">
      <c r="A5" s="35"/>
      <c r="B5" s="36"/>
    </row>
    <row r="6" spans="1:5" x14ac:dyDescent="0.2">
      <c r="A6" s="37"/>
      <c r="B6" s="38" t="s">
        <v>448</v>
      </c>
    </row>
    <row r="7" spans="1:5" x14ac:dyDescent="0.2">
      <c r="A7" s="37"/>
      <c r="B7" s="38"/>
    </row>
    <row r="8" spans="1:5" x14ac:dyDescent="0.2">
      <c r="A8" s="37"/>
      <c r="B8" s="39" t="s">
        <v>449</v>
      </c>
    </row>
    <row r="9" spans="1:5" x14ac:dyDescent="0.2">
      <c r="A9" s="40" t="s">
        <v>0</v>
      </c>
      <c r="B9" s="41" t="s">
        <v>450</v>
      </c>
    </row>
    <row r="10" spans="1:5" x14ac:dyDescent="0.2">
      <c r="A10" s="40" t="s">
        <v>1</v>
      </c>
      <c r="B10" s="41" t="s">
        <v>451</v>
      </c>
    </row>
    <row r="11" spans="1:5" x14ac:dyDescent="0.2">
      <c r="A11" s="40" t="s">
        <v>2</v>
      </c>
      <c r="B11" s="41" t="s">
        <v>452</v>
      </c>
    </row>
    <row r="12" spans="1:5" x14ac:dyDescent="0.2">
      <c r="A12" s="40" t="s">
        <v>21</v>
      </c>
      <c r="B12" s="41" t="s">
        <v>453</v>
      </c>
    </row>
    <row r="13" spans="1:5" x14ac:dyDescent="0.2">
      <c r="A13" s="40" t="s">
        <v>3</v>
      </c>
      <c r="B13" s="41" t="s">
        <v>454</v>
      </c>
    </row>
    <row r="14" spans="1:5" x14ac:dyDescent="0.2">
      <c r="A14" s="40" t="s">
        <v>4</v>
      </c>
      <c r="B14" s="41" t="s">
        <v>455</v>
      </c>
    </row>
    <row r="15" spans="1:5" x14ac:dyDescent="0.2">
      <c r="A15" s="40" t="s">
        <v>5</v>
      </c>
      <c r="B15" s="41" t="s">
        <v>456</v>
      </c>
    </row>
    <row r="16" spans="1:5" x14ac:dyDescent="0.2">
      <c r="A16" s="40" t="s">
        <v>6</v>
      </c>
      <c r="B16" s="41" t="s">
        <v>457</v>
      </c>
    </row>
    <row r="17" spans="1:2" x14ac:dyDescent="0.2">
      <c r="A17" s="40" t="s">
        <v>7</v>
      </c>
      <c r="B17" s="41" t="s">
        <v>458</v>
      </c>
    </row>
    <row r="18" spans="1:2" x14ac:dyDescent="0.2">
      <c r="A18" s="40" t="s">
        <v>8</v>
      </c>
      <c r="B18" s="41" t="s">
        <v>459</v>
      </c>
    </row>
    <row r="19" spans="1:2" x14ac:dyDescent="0.2">
      <c r="A19" s="40" t="s">
        <v>9</v>
      </c>
      <c r="B19" s="41" t="s">
        <v>460</v>
      </c>
    </row>
    <row r="20" spans="1:2" x14ac:dyDescent="0.2">
      <c r="A20" s="40" t="s">
        <v>10</v>
      </c>
      <c r="B20" s="41" t="s">
        <v>461</v>
      </c>
    </row>
    <row r="21" spans="1:2" x14ac:dyDescent="0.2">
      <c r="A21" s="40" t="s">
        <v>11</v>
      </c>
      <c r="B21" s="41" t="s">
        <v>462</v>
      </c>
    </row>
    <row r="22" spans="1:2" x14ac:dyDescent="0.2">
      <c r="A22" s="40" t="s">
        <v>12</v>
      </c>
      <c r="B22" s="41" t="s">
        <v>463</v>
      </c>
    </row>
    <row r="23" spans="1:2" x14ac:dyDescent="0.2">
      <c r="A23" s="40" t="s">
        <v>464</v>
      </c>
      <c r="B23" s="41" t="s">
        <v>158</v>
      </c>
    </row>
    <row r="24" spans="1:2" x14ac:dyDescent="0.2">
      <c r="A24" s="40" t="s">
        <v>465</v>
      </c>
      <c r="B24" s="41" t="s">
        <v>466</v>
      </c>
    </row>
    <row r="25" spans="1:2" x14ac:dyDescent="0.2">
      <c r="A25" s="40" t="s">
        <v>467</v>
      </c>
      <c r="B25" s="41" t="s">
        <v>468</v>
      </c>
    </row>
    <row r="26" spans="1:2" x14ac:dyDescent="0.2">
      <c r="A26" s="40" t="s">
        <v>469</v>
      </c>
      <c r="B26" s="41" t="s">
        <v>212</v>
      </c>
    </row>
    <row r="27" spans="1:2" x14ac:dyDescent="0.2">
      <c r="A27" s="40" t="s">
        <v>13</v>
      </c>
      <c r="B27" s="41" t="s">
        <v>470</v>
      </c>
    </row>
    <row r="28" spans="1:2" x14ac:dyDescent="0.2">
      <c r="A28" s="40" t="s">
        <v>14</v>
      </c>
      <c r="B28" s="41" t="s">
        <v>471</v>
      </c>
    </row>
    <row r="29" spans="1:2" x14ac:dyDescent="0.2">
      <c r="A29" s="40" t="s">
        <v>15</v>
      </c>
      <c r="B29" s="41" t="s">
        <v>472</v>
      </c>
    </row>
    <row r="30" spans="1:2" x14ac:dyDescent="0.2">
      <c r="A30" s="40" t="s">
        <v>16</v>
      </c>
      <c r="B30" s="41" t="s">
        <v>473</v>
      </c>
    </row>
    <row r="31" spans="1:2" x14ac:dyDescent="0.2">
      <c r="A31" s="40" t="s">
        <v>17</v>
      </c>
      <c r="B31" s="41" t="s">
        <v>474</v>
      </c>
    </row>
    <row r="32" spans="1:2" x14ac:dyDescent="0.2">
      <c r="A32" s="37"/>
      <c r="B32" s="42"/>
    </row>
    <row r="33" spans="1:2" x14ac:dyDescent="0.2">
      <c r="A33" s="37"/>
      <c r="B33" s="39"/>
    </row>
    <row r="34" spans="1:2" x14ac:dyDescent="0.2">
      <c r="A34" s="40" t="s">
        <v>475</v>
      </c>
      <c r="B34" s="41" t="s">
        <v>476</v>
      </c>
    </row>
    <row r="35" spans="1:2" x14ac:dyDescent="0.2">
      <c r="A35" s="40" t="s">
        <v>477</v>
      </c>
      <c r="B35" s="41" t="s">
        <v>478</v>
      </c>
    </row>
    <row r="36" spans="1:2" x14ac:dyDescent="0.2">
      <c r="A36" s="37"/>
      <c r="B36" s="42"/>
    </row>
    <row r="37" spans="1:2" x14ac:dyDescent="0.2">
      <c r="A37" s="37"/>
      <c r="B37" s="38" t="s">
        <v>479</v>
      </c>
    </row>
    <row r="38" spans="1:2" x14ac:dyDescent="0.2">
      <c r="A38" s="37" t="s">
        <v>480</v>
      </c>
      <c r="B38" s="41" t="s">
        <v>481</v>
      </c>
    </row>
    <row r="39" spans="1:2" x14ac:dyDescent="0.2">
      <c r="A39" s="37"/>
      <c r="B39" s="41" t="s">
        <v>482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zoomScaleNormal="100" workbookViewId="0">
      <selection sqref="A1:F1"/>
    </sheetView>
  </sheetViews>
  <sheetFormatPr baseColWidth="10" defaultColWidth="9.140625" defaultRowHeight="11.25" x14ac:dyDescent="0.2"/>
  <cols>
    <col min="1" max="1" width="10" style="3" customWidth="1"/>
    <col min="2" max="2" width="57.28515625" style="3" customWidth="1"/>
    <col min="3" max="3" width="18" style="3" bestFit="1" customWidth="1"/>
    <col min="4" max="4" width="20.28515625" style="3" customWidth="1"/>
    <col min="5" max="5" width="21.5703125" style="3" customWidth="1"/>
    <col min="6" max="7" width="15.7109375" style="3" customWidth="1"/>
    <col min="8" max="8" width="16.42578125" style="3" customWidth="1"/>
    <col min="9" max="9" width="13" style="3" bestFit="1" customWidth="1"/>
    <col min="10" max="10" width="17" style="3" bestFit="1" customWidth="1"/>
    <col min="11" max="16384" width="9.140625" style="3"/>
  </cols>
  <sheetData>
    <row r="1" spans="1:8" s="2" customFormat="1" x14ac:dyDescent="0.25">
      <c r="A1" s="192" t="s">
        <v>347</v>
      </c>
      <c r="B1" s="193"/>
      <c r="C1" s="193"/>
      <c r="D1" s="193"/>
      <c r="E1" s="193"/>
      <c r="F1" s="193"/>
      <c r="G1" s="99" t="s">
        <v>50</v>
      </c>
      <c r="H1" s="100">
        <v>2024</v>
      </c>
    </row>
    <row r="2" spans="1:8" s="2" customFormat="1" x14ac:dyDescent="0.25">
      <c r="A2" s="192" t="s">
        <v>441</v>
      </c>
      <c r="B2" s="193"/>
      <c r="C2" s="193"/>
      <c r="D2" s="193"/>
      <c r="E2" s="193"/>
      <c r="F2" s="193"/>
      <c r="G2" s="99" t="s">
        <v>51</v>
      </c>
      <c r="H2" s="100" t="str">
        <f>+'Notas a los Edos Financieros'!E2</f>
        <v>Trimestral</v>
      </c>
    </row>
    <row r="3" spans="1:8" s="2" customFormat="1" x14ac:dyDescent="0.25">
      <c r="A3" s="192" t="s">
        <v>518</v>
      </c>
      <c r="B3" s="193"/>
      <c r="C3" s="193"/>
      <c r="D3" s="193"/>
      <c r="E3" s="193"/>
      <c r="F3" s="193"/>
      <c r="G3" s="99" t="s">
        <v>52</v>
      </c>
      <c r="H3" s="100">
        <v>2</v>
      </c>
    </row>
    <row r="4" spans="1:8" x14ac:dyDescent="0.2">
      <c r="A4" s="101" t="s">
        <v>53</v>
      </c>
      <c r="B4" s="96"/>
      <c r="C4" s="96"/>
      <c r="D4" s="96"/>
      <c r="E4" s="96"/>
      <c r="F4" s="96"/>
      <c r="G4" s="96"/>
      <c r="H4" s="96"/>
    </row>
    <row r="6" spans="1:8" x14ac:dyDescent="0.2">
      <c r="A6" s="97" t="s">
        <v>27</v>
      </c>
      <c r="B6" s="96"/>
      <c r="C6" s="96"/>
      <c r="D6" s="96"/>
      <c r="E6" s="96"/>
      <c r="F6" s="96"/>
      <c r="G6" s="96"/>
      <c r="H6" s="96"/>
    </row>
    <row r="7" spans="1:8" x14ac:dyDescent="0.2">
      <c r="A7" s="98" t="s">
        <v>25</v>
      </c>
      <c r="B7" s="97" t="s">
        <v>22</v>
      </c>
      <c r="C7" s="98" t="s">
        <v>23</v>
      </c>
      <c r="D7" s="98" t="s">
        <v>24</v>
      </c>
      <c r="E7" s="97"/>
      <c r="F7" s="97"/>
      <c r="G7" s="97"/>
      <c r="H7" s="97"/>
    </row>
    <row r="8" spans="1:8" x14ac:dyDescent="0.2">
      <c r="A8" s="4">
        <v>1114</v>
      </c>
      <c r="B8" s="3" t="s">
        <v>54</v>
      </c>
      <c r="C8" s="123">
        <v>2045101822.95</v>
      </c>
      <c r="D8" s="22" t="s">
        <v>352</v>
      </c>
    </row>
    <row r="9" spans="1:8" x14ac:dyDescent="0.2">
      <c r="A9" s="4">
        <v>1115</v>
      </c>
      <c r="B9" s="3" t="s">
        <v>55</v>
      </c>
      <c r="C9" s="5">
        <v>0</v>
      </c>
      <c r="D9" s="4" t="s">
        <v>351</v>
      </c>
    </row>
    <row r="10" spans="1:8" x14ac:dyDescent="0.2">
      <c r="A10" s="4">
        <v>1121</v>
      </c>
      <c r="B10" s="3" t="s">
        <v>56</v>
      </c>
      <c r="C10" s="5">
        <v>0</v>
      </c>
      <c r="D10" s="4" t="s">
        <v>351</v>
      </c>
    </row>
    <row r="12" spans="1:8" x14ac:dyDescent="0.2">
      <c r="A12" s="97" t="s">
        <v>28</v>
      </c>
      <c r="B12" s="96"/>
      <c r="C12" s="96"/>
      <c r="D12" s="96"/>
      <c r="E12" s="96"/>
      <c r="F12" s="96"/>
      <c r="G12" s="96"/>
      <c r="H12" s="96"/>
    </row>
    <row r="13" spans="1:8" x14ac:dyDescent="0.2">
      <c r="A13" s="98" t="s">
        <v>25</v>
      </c>
      <c r="B13" s="97" t="s">
        <v>22</v>
      </c>
      <c r="C13" s="98" t="s">
        <v>23</v>
      </c>
      <c r="D13" s="98">
        <v>2023</v>
      </c>
      <c r="E13" s="98">
        <v>2022</v>
      </c>
      <c r="F13" s="98">
        <f>E13-1</f>
        <v>2021</v>
      </c>
      <c r="G13" s="98">
        <f>F13-1</f>
        <v>2020</v>
      </c>
      <c r="H13" s="97" t="s">
        <v>49</v>
      </c>
    </row>
    <row r="14" spans="1:8" x14ac:dyDescent="0.2">
      <c r="A14" s="4">
        <v>1122</v>
      </c>
      <c r="B14" s="3" t="s">
        <v>57</v>
      </c>
      <c r="C14" s="123">
        <v>492722.04</v>
      </c>
      <c r="D14" s="5">
        <v>287038.49</v>
      </c>
      <c r="E14" s="5">
        <v>1527970.65</v>
      </c>
      <c r="F14" s="5">
        <v>3191.1</v>
      </c>
      <c r="G14" s="5">
        <v>1181.79</v>
      </c>
      <c r="H14" s="4" t="s">
        <v>348</v>
      </c>
    </row>
    <row r="15" spans="1:8" x14ac:dyDescent="0.2">
      <c r="A15" s="4">
        <v>1124</v>
      </c>
      <c r="B15" s="3" t="s">
        <v>58</v>
      </c>
      <c r="C15" s="123">
        <v>4080.72</v>
      </c>
      <c r="D15" s="5">
        <v>4080.72</v>
      </c>
      <c r="E15" s="5">
        <v>35553.300000000003</v>
      </c>
      <c r="F15" s="5">
        <v>42256.65</v>
      </c>
      <c r="G15" s="5">
        <v>148583.43</v>
      </c>
      <c r="H15" s="4" t="s">
        <v>348</v>
      </c>
    </row>
    <row r="17" spans="1:8" x14ac:dyDescent="0.2">
      <c r="A17" s="97" t="s">
        <v>29</v>
      </c>
      <c r="B17" s="96"/>
      <c r="C17" s="96"/>
      <c r="D17" s="96"/>
      <c r="E17" s="96"/>
      <c r="F17" s="96"/>
      <c r="G17" s="96"/>
      <c r="H17" s="96"/>
    </row>
    <row r="18" spans="1:8" x14ac:dyDescent="0.2">
      <c r="A18" s="98" t="s">
        <v>25</v>
      </c>
      <c r="B18" s="97" t="s">
        <v>22</v>
      </c>
      <c r="C18" s="98" t="s">
        <v>23</v>
      </c>
      <c r="D18" s="98" t="s">
        <v>59</v>
      </c>
      <c r="E18" s="98" t="s">
        <v>60</v>
      </c>
      <c r="F18" s="98" t="s">
        <v>61</v>
      </c>
      <c r="G18" s="98" t="s">
        <v>62</v>
      </c>
      <c r="H18" s="97" t="s">
        <v>63</v>
      </c>
    </row>
    <row r="19" spans="1:8" x14ac:dyDescent="0.2">
      <c r="A19" s="4">
        <v>1123</v>
      </c>
      <c r="B19" s="3" t="s">
        <v>64</v>
      </c>
      <c r="C19" s="123">
        <v>273783.94</v>
      </c>
      <c r="D19" s="123">
        <v>273783.94</v>
      </c>
      <c r="E19" s="5">
        <v>0</v>
      </c>
      <c r="F19" s="5">
        <v>0</v>
      </c>
      <c r="G19" s="5">
        <v>0</v>
      </c>
      <c r="H19" s="4" t="s">
        <v>348</v>
      </c>
    </row>
    <row r="20" spans="1:8" x14ac:dyDescent="0.2">
      <c r="A20" s="4">
        <v>1125</v>
      </c>
      <c r="B20" s="3" t="s">
        <v>65</v>
      </c>
      <c r="C20" s="123">
        <v>184028.37</v>
      </c>
      <c r="D20" s="123">
        <v>184028.37</v>
      </c>
      <c r="E20" s="5">
        <v>0</v>
      </c>
      <c r="F20" s="5">
        <v>0</v>
      </c>
      <c r="G20" s="5">
        <v>0</v>
      </c>
      <c r="H20" s="4" t="s">
        <v>348</v>
      </c>
    </row>
    <row r="21" spans="1:8" x14ac:dyDescent="0.2">
      <c r="A21" s="4">
        <v>1126</v>
      </c>
      <c r="B21" s="3" t="s">
        <v>483</v>
      </c>
      <c r="C21" s="123">
        <v>0</v>
      </c>
      <c r="D21" s="123">
        <v>0</v>
      </c>
      <c r="E21" s="5">
        <v>0</v>
      </c>
      <c r="F21" s="5">
        <v>0</v>
      </c>
      <c r="G21" s="5">
        <v>0</v>
      </c>
      <c r="H21" s="4" t="s">
        <v>351</v>
      </c>
    </row>
    <row r="22" spans="1:8" x14ac:dyDescent="0.2">
      <c r="A22" s="4">
        <v>1129</v>
      </c>
      <c r="B22" s="3" t="s">
        <v>553</v>
      </c>
      <c r="C22" s="123">
        <v>61152.09</v>
      </c>
      <c r="D22" s="123">
        <v>61152.09</v>
      </c>
      <c r="E22" s="5">
        <v>0</v>
      </c>
      <c r="F22" s="5">
        <v>0</v>
      </c>
      <c r="G22" s="5">
        <v>0</v>
      </c>
      <c r="H22" s="4" t="s">
        <v>348</v>
      </c>
    </row>
    <row r="23" spans="1:8" x14ac:dyDescent="0.2">
      <c r="A23" s="4">
        <v>1131</v>
      </c>
      <c r="B23" s="3" t="s">
        <v>66</v>
      </c>
      <c r="C23" s="123">
        <v>12333663.119999999</v>
      </c>
      <c r="D23" s="123">
        <v>12333663.119999999</v>
      </c>
      <c r="E23" s="5">
        <v>0</v>
      </c>
      <c r="F23" s="5">
        <v>0</v>
      </c>
      <c r="G23" s="5">
        <v>0</v>
      </c>
      <c r="H23" s="4" t="s">
        <v>348</v>
      </c>
    </row>
    <row r="24" spans="1:8" x14ac:dyDescent="0.2">
      <c r="A24" s="4">
        <v>1132</v>
      </c>
      <c r="B24" s="3" t="s">
        <v>67</v>
      </c>
      <c r="C24" s="123">
        <v>0</v>
      </c>
      <c r="D24" s="123">
        <v>0</v>
      </c>
      <c r="E24" s="5">
        <v>0</v>
      </c>
      <c r="F24" s="5">
        <v>0</v>
      </c>
      <c r="G24" s="5">
        <v>0</v>
      </c>
      <c r="H24" s="127" t="s">
        <v>351</v>
      </c>
    </row>
    <row r="25" spans="1:8" x14ac:dyDescent="0.2">
      <c r="A25" s="4">
        <v>1133</v>
      </c>
      <c r="B25" s="3" t="s">
        <v>68</v>
      </c>
      <c r="C25" s="123">
        <v>0</v>
      </c>
      <c r="D25" s="123">
        <v>0</v>
      </c>
      <c r="E25" s="5">
        <v>0</v>
      </c>
      <c r="F25" s="5">
        <v>0</v>
      </c>
      <c r="G25" s="5">
        <v>0</v>
      </c>
      <c r="H25" s="4" t="s">
        <v>351</v>
      </c>
    </row>
    <row r="26" spans="1:8" x14ac:dyDescent="0.2">
      <c r="A26" s="4">
        <v>1134</v>
      </c>
      <c r="B26" s="3" t="s">
        <v>69</v>
      </c>
      <c r="C26" s="123">
        <v>82819286.170000002</v>
      </c>
      <c r="D26" s="123">
        <v>82819286.170000002</v>
      </c>
      <c r="E26" s="5">
        <v>0</v>
      </c>
      <c r="F26" s="5">
        <v>0</v>
      </c>
      <c r="G26" s="5">
        <v>0</v>
      </c>
      <c r="H26" s="127" t="s">
        <v>348</v>
      </c>
    </row>
    <row r="27" spans="1:8" x14ac:dyDescent="0.2">
      <c r="A27" s="4">
        <v>1139</v>
      </c>
      <c r="B27" s="3" t="s">
        <v>70</v>
      </c>
      <c r="C27" s="123">
        <v>0</v>
      </c>
      <c r="D27" s="123">
        <v>0</v>
      </c>
      <c r="E27" s="5">
        <v>0</v>
      </c>
      <c r="F27" s="5">
        <v>0</v>
      </c>
      <c r="G27" s="5">
        <v>0</v>
      </c>
      <c r="H27" s="4" t="s">
        <v>351</v>
      </c>
    </row>
    <row r="29" spans="1:8" x14ac:dyDescent="0.2">
      <c r="A29" s="97" t="s">
        <v>484</v>
      </c>
      <c r="B29" s="96"/>
      <c r="C29" s="96"/>
      <c r="D29" s="96"/>
      <c r="E29" s="96"/>
      <c r="F29" s="96"/>
      <c r="G29" s="96"/>
      <c r="H29" s="96"/>
    </row>
    <row r="30" spans="1:8" x14ac:dyDescent="0.2">
      <c r="A30" s="98" t="s">
        <v>25</v>
      </c>
      <c r="B30" s="97" t="s">
        <v>22</v>
      </c>
      <c r="C30" s="98" t="s">
        <v>23</v>
      </c>
      <c r="D30" s="98" t="s">
        <v>31</v>
      </c>
      <c r="E30" s="98" t="s">
        <v>30</v>
      </c>
      <c r="F30" s="97" t="s">
        <v>33</v>
      </c>
      <c r="G30" s="97"/>
      <c r="H30" s="97"/>
    </row>
    <row r="31" spans="1:8" x14ac:dyDescent="0.2">
      <c r="A31" s="4">
        <v>1140</v>
      </c>
      <c r="B31" s="3" t="s">
        <v>71</v>
      </c>
      <c r="C31" s="5">
        <v>0</v>
      </c>
      <c r="D31" s="4" t="s">
        <v>351</v>
      </c>
      <c r="E31" s="4" t="s">
        <v>351</v>
      </c>
      <c r="F31" s="4" t="s">
        <v>351</v>
      </c>
      <c r="G31" s="4"/>
    </row>
    <row r="32" spans="1:8" x14ac:dyDescent="0.2">
      <c r="A32" s="4">
        <v>1141</v>
      </c>
      <c r="B32" s="3" t="s">
        <v>72</v>
      </c>
      <c r="C32" s="5">
        <v>0</v>
      </c>
      <c r="D32" s="4" t="s">
        <v>351</v>
      </c>
      <c r="E32" s="4" t="s">
        <v>351</v>
      </c>
      <c r="F32" s="4" t="s">
        <v>351</v>
      </c>
      <c r="G32" s="4"/>
    </row>
    <row r="33" spans="1:8" x14ac:dyDescent="0.2">
      <c r="A33" s="4">
        <v>1142</v>
      </c>
      <c r="B33" s="3" t="s">
        <v>73</v>
      </c>
      <c r="C33" s="5">
        <v>0</v>
      </c>
      <c r="D33" s="4" t="s">
        <v>351</v>
      </c>
      <c r="E33" s="4" t="s">
        <v>351</v>
      </c>
      <c r="F33" s="4" t="s">
        <v>351</v>
      </c>
      <c r="G33" s="4"/>
    </row>
    <row r="34" spans="1:8" x14ac:dyDescent="0.2">
      <c r="A34" s="4">
        <v>1143</v>
      </c>
      <c r="B34" s="3" t="s">
        <v>74</v>
      </c>
      <c r="C34" s="5">
        <v>0</v>
      </c>
      <c r="D34" s="4" t="s">
        <v>351</v>
      </c>
      <c r="E34" s="4" t="s">
        <v>351</v>
      </c>
      <c r="F34" s="4" t="s">
        <v>351</v>
      </c>
      <c r="G34" s="4"/>
    </row>
    <row r="35" spans="1:8" x14ac:dyDescent="0.2">
      <c r="A35" s="4">
        <v>1144</v>
      </c>
      <c r="B35" s="3" t="s">
        <v>75</v>
      </c>
      <c r="C35" s="5">
        <v>0</v>
      </c>
      <c r="D35" s="4" t="s">
        <v>351</v>
      </c>
      <c r="E35" s="4" t="s">
        <v>351</v>
      </c>
      <c r="F35" s="4" t="s">
        <v>351</v>
      </c>
      <c r="G35" s="4"/>
    </row>
    <row r="36" spans="1:8" x14ac:dyDescent="0.2">
      <c r="A36" s="4">
        <v>1145</v>
      </c>
      <c r="B36" s="3" t="s">
        <v>76</v>
      </c>
      <c r="C36" s="5">
        <v>0</v>
      </c>
      <c r="D36" s="4" t="s">
        <v>351</v>
      </c>
      <c r="E36" s="4" t="s">
        <v>351</v>
      </c>
      <c r="F36" s="4" t="s">
        <v>351</v>
      </c>
      <c r="G36" s="4"/>
    </row>
    <row r="38" spans="1:8" x14ac:dyDescent="0.2">
      <c r="A38" s="97" t="s">
        <v>77</v>
      </c>
      <c r="B38" s="96"/>
      <c r="C38" s="96"/>
      <c r="D38" s="98"/>
      <c r="E38" s="96"/>
      <c r="F38" s="96"/>
      <c r="G38" s="96"/>
      <c r="H38" s="96"/>
    </row>
    <row r="39" spans="1:8" x14ac:dyDescent="0.2">
      <c r="A39" s="98" t="s">
        <v>25</v>
      </c>
      <c r="B39" s="97" t="s">
        <v>22</v>
      </c>
      <c r="C39" s="98" t="s">
        <v>23</v>
      </c>
      <c r="D39" s="98" t="s">
        <v>30</v>
      </c>
      <c r="E39" s="155" t="s">
        <v>32</v>
      </c>
      <c r="F39" s="97" t="s">
        <v>562</v>
      </c>
      <c r="G39" s="97"/>
      <c r="H39" s="97"/>
    </row>
    <row r="40" spans="1:8" ht="15" customHeight="1" x14ac:dyDescent="0.2">
      <c r="A40" s="4">
        <v>1150</v>
      </c>
      <c r="B40" s="3" t="s">
        <v>78</v>
      </c>
      <c r="C40" s="123">
        <v>19135977.870000001</v>
      </c>
      <c r="D40" s="4" t="s">
        <v>349</v>
      </c>
      <c r="E40" s="196" t="s">
        <v>545</v>
      </c>
      <c r="F40" s="3" t="s">
        <v>350</v>
      </c>
    </row>
    <row r="41" spans="1:8" ht="15" customHeight="1" x14ac:dyDescent="0.2">
      <c r="A41" s="4">
        <v>1151</v>
      </c>
      <c r="B41" s="3" t="s">
        <v>79</v>
      </c>
      <c r="C41" s="123">
        <v>19135977.870000001</v>
      </c>
      <c r="D41" s="4" t="s">
        <v>349</v>
      </c>
      <c r="E41" s="196"/>
      <c r="F41" s="3" t="s">
        <v>350</v>
      </c>
    </row>
    <row r="43" spans="1:8" x14ac:dyDescent="0.2">
      <c r="A43" s="97" t="s">
        <v>34</v>
      </c>
      <c r="B43" s="96"/>
      <c r="C43" s="96"/>
      <c r="D43" s="96"/>
      <c r="E43" s="96"/>
      <c r="F43" s="96"/>
      <c r="G43" s="96"/>
      <c r="H43" s="96"/>
    </row>
    <row r="44" spans="1:8" x14ac:dyDescent="0.2">
      <c r="A44" s="98" t="s">
        <v>25</v>
      </c>
      <c r="B44" s="97" t="s">
        <v>22</v>
      </c>
      <c r="C44" s="98" t="s">
        <v>23</v>
      </c>
      <c r="D44" s="98" t="s">
        <v>24</v>
      </c>
      <c r="E44" s="98" t="s">
        <v>63</v>
      </c>
      <c r="F44" s="97"/>
      <c r="G44" s="97"/>
      <c r="H44" s="97"/>
    </row>
    <row r="45" spans="1:8" x14ac:dyDescent="0.2">
      <c r="A45" s="4">
        <v>1213</v>
      </c>
      <c r="B45" s="3" t="s">
        <v>80</v>
      </c>
      <c r="C45" s="5">
        <v>0</v>
      </c>
      <c r="D45" s="4" t="s">
        <v>351</v>
      </c>
      <c r="E45" s="4" t="s">
        <v>351</v>
      </c>
    </row>
    <row r="47" spans="1:8" x14ac:dyDescent="0.2">
      <c r="A47" s="97" t="s">
        <v>35</v>
      </c>
      <c r="B47" s="96"/>
      <c r="C47" s="96"/>
      <c r="D47" s="96"/>
      <c r="E47" s="96"/>
      <c r="F47" s="96"/>
      <c r="G47" s="96"/>
      <c r="H47" s="96"/>
    </row>
    <row r="48" spans="1:8" x14ac:dyDescent="0.2">
      <c r="A48" s="98" t="s">
        <v>25</v>
      </c>
      <c r="B48" s="97" t="s">
        <v>22</v>
      </c>
      <c r="C48" s="98" t="s">
        <v>23</v>
      </c>
      <c r="D48" s="97"/>
      <c r="E48" s="97"/>
      <c r="F48" s="97"/>
      <c r="G48" s="97"/>
      <c r="H48" s="97"/>
    </row>
    <row r="49" spans="1:10" x14ac:dyDescent="0.2">
      <c r="A49" s="160">
        <v>1211</v>
      </c>
      <c r="B49" s="161" t="s">
        <v>549</v>
      </c>
      <c r="C49" s="162">
        <v>0</v>
      </c>
      <c r="D49" s="4" t="s">
        <v>351</v>
      </c>
    </row>
    <row r="50" spans="1:10" x14ac:dyDescent="0.2">
      <c r="A50" s="160">
        <v>1212</v>
      </c>
      <c r="B50" s="161" t="s">
        <v>550</v>
      </c>
      <c r="C50" s="162">
        <v>0</v>
      </c>
      <c r="D50" s="156" t="s">
        <v>351</v>
      </c>
    </row>
    <row r="51" spans="1:10" x14ac:dyDescent="0.2">
      <c r="A51" s="160">
        <v>1214</v>
      </c>
      <c r="B51" s="161" t="s">
        <v>81</v>
      </c>
      <c r="C51" s="162">
        <v>0</v>
      </c>
      <c r="D51" s="156" t="s">
        <v>351</v>
      </c>
    </row>
    <row r="53" spans="1:10" x14ac:dyDescent="0.2">
      <c r="A53" s="97" t="s">
        <v>39</v>
      </c>
      <c r="B53" s="96"/>
      <c r="C53" s="96"/>
      <c r="D53" s="96"/>
      <c r="E53" s="96"/>
      <c r="F53" s="198" t="s">
        <v>551</v>
      </c>
      <c r="G53" s="98"/>
      <c r="H53" s="96"/>
      <c r="I53" s="96"/>
      <c r="J53" s="96"/>
    </row>
    <row r="54" spans="1:10" x14ac:dyDescent="0.2">
      <c r="A54" s="98" t="s">
        <v>25</v>
      </c>
      <c r="B54" s="97" t="s">
        <v>22</v>
      </c>
      <c r="C54" s="98" t="s">
        <v>23</v>
      </c>
      <c r="D54" s="98" t="s">
        <v>36</v>
      </c>
      <c r="E54" s="98" t="s">
        <v>37</v>
      </c>
      <c r="F54" s="198"/>
      <c r="G54" s="98" t="s">
        <v>552</v>
      </c>
      <c r="H54" s="98" t="s">
        <v>38</v>
      </c>
      <c r="I54" s="98" t="s">
        <v>519</v>
      </c>
      <c r="J54" s="98" t="s">
        <v>520</v>
      </c>
    </row>
    <row r="55" spans="1:10" x14ac:dyDescent="0.2">
      <c r="A55" s="4">
        <v>1230</v>
      </c>
      <c r="B55" s="3" t="s">
        <v>83</v>
      </c>
      <c r="C55" s="123">
        <v>2651375795.8899999</v>
      </c>
      <c r="D55" s="123">
        <v>47812190.530000001</v>
      </c>
      <c r="E55" s="123">
        <v>-730298989.34000003</v>
      </c>
      <c r="F55" s="4" t="s">
        <v>353</v>
      </c>
      <c r="G55" s="23">
        <v>0.05</v>
      </c>
      <c r="H55" s="4" t="s">
        <v>354</v>
      </c>
      <c r="I55" s="4" t="s">
        <v>542</v>
      </c>
      <c r="J55" s="3" t="s">
        <v>543</v>
      </c>
    </row>
    <row r="56" spans="1:10" x14ac:dyDescent="0.2">
      <c r="A56" s="4">
        <v>1231</v>
      </c>
      <c r="B56" s="3" t="s">
        <v>84</v>
      </c>
      <c r="C56" s="123">
        <v>267493299.72</v>
      </c>
      <c r="D56" s="124"/>
      <c r="E56" s="124"/>
      <c r="F56" s="4" t="s">
        <v>357</v>
      </c>
      <c r="G56" s="4" t="s">
        <v>357</v>
      </c>
      <c r="H56" s="4" t="s">
        <v>357</v>
      </c>
      <c r="I56" s="4" t="s">
        <v>542</v>
      </c>
      <c r="J56" s="3" t="s">
        <v>543</v>
      </c>
    </row>
    <row r="57" spans="1:10" x14ac:dyDescent="0.2">
      <c r="A57" s="4">
        <v>1232</v>
      </c>
      <c r="B57" s="3" t="s">
        <v>85</v>
      </c>
      <c r="C57" s="123">
        <v>0</v>
      </c>
      <c r="D57" s="123">
        <v>0</v>
      </c>
      <c r="E57" s="123">
        <v>0</v>
      </c>
      <c r="F57" s="4" t="s">
        <v>351</v>
      </c>
      <c r="G57" s="4" t="s">
        <v>351</v>
      </c>
      <c r="H57" s="4" t="s">
        <v>351</v>
      </c>
      <c r="I57" s="4" t="s">
        <v>351</v>
      </c>
      <c r="J57" s="4" t="s">
        <v>351</v>
      </c>
    </row>
    <row r="58" spans="1:10" x14ac:dyDescent="0.2">
      <c r="A58" s="4">
        <v>1233</v>
      </c>
      <c r="B58" s="3" t="s">
        <v>86</v>
      </c>
      <c r="C58" s="123">
        <v>1757650569.8299999</v>
      </c>
      <c r="D58" s="123">
        <v>47812190.530000001</v>
      </c>
      <c r="E58" s="123">
        <v>-730298989.34000003</v>
      </c>
      <c r="F58" s="4" t="s">
        <v>353</v>
      </c>
      <c r="G58" s="23">
        <v>0.05</v>
      </c>
      <c r="H58" s="4" t="s">
        <v>354</v>
      </c>
      <c r="I58" s="4" t="s">
        <v>542</v>
      </c>
      <c r="J58" s="3" t="s">
        <v>543</v>
      </c>
    </row>
    <row r="59" spans="1:10" x14ac:dyDescent="0.2">
      <c r="A59" s="4">
        <v>1234</v>
      </c>
      <c r="B59" s="3" t="s">
        <v>87</v>
      </c>
      <c r="C59" s="123">
        <v>0</v>
      </c>
      <c r="D59" s="123">
        <v>0</v>
      </c>
      <c r="E59" s="123">
        <v>0</v>
      </c>
      <c r="F59" s="4" t="s">
        <v>351</v>
      </c>
      <c r="G59" s="4" t="s">
        <v>351</v>
      </c>
      <c r="H59" s="4" t="s">
        <v>351</v>
      </c>
      <c r="I59" s="4" t="s">
        <v>351</v>
      </c>
      <c r="J59" s="4" t="s">
        <v>351</v>
      </c>
    </row>
    <row r="60" spans="1:10" x14ac:dyDescent="0.2">
      <c r="A60" s="4">
        <v>1235</v>
      </c>
      <c r="B60" s="3" t="s">
        <v>88</v>
      </c>
      <c r="C60" s="123">
        <v>6501510.3099999996</v>
      </c>
      <c r="D60" s="123">
        <v>0</v>
      </c>
      <c r="E60" s="123">
        <v>0</v>
      </c>
      <c r="F60" s="4" t="s">
        <v>357</v>
      </c>
      <c r="G60" s="4" t="s">
        <v>357</v>
      </c>
      <c r="H60" s="4" t="s">
        <v>357</v>
      </c>
      <c r="I60" s="4" t="s">
        <v>542</v>
      </c>
      <c r="J60" s="3" t="s">
        <v>543</v>
      </c>
    </row>
    <row r="61" spans="1:10" x14ac:dyDescent="0.2">
      <c r="A61" s="4">
        <v>1236</v>
      </c>
      <c r="B61" s="3" t="s">
        <v>89</v>
      </c>
      <c r="C61" s="123">
        <v>619730416.02999997</v>
      </c>
      <c r="D61" s="123">
        <v>0</v>
      </c>
      <c r="E61" s="123">
        <v>0</v>
      </c>
      <c r="F61" s="4" t="s">
        <v>357</v>
      </c>
      <c r="G61" s="4" t="s">
        <v>357</v>
      </c>
      <c r="H61" s="4" t="s">
        <v>357</v>
      </c>
      <c r="I61" s="4" t="s">
        <v>542</v>
      </c>
      <c r="J61" s="3" t="s">
        <v>543</v>
      </c>
    </row>
    <row r="62" spans="1:10" x14ac:dyDescent="0.2">
      <c r="A62" s="4">
        <v>1239</v>
      </c>
      <c r="B62" s="3" t="s">
        <v>90</v>
      </c>
      <c r="C62" s="123">
        <v>0</v>
      </c>
      <c r="D62" s="123">
        <v>0</v>
      </c>
      <c r="E62" s="123">
        <v>0</v>
      </c>
      <c r="F62" s="4" t="s">
        <v>351</v>
      </c>
      <c r="G62" s="4" t="s">
        <v>351</v>
      </c>
      <c r="H62" s="4" t="s">
        <v>351</v>
      </c>
      <c r="I62" s="4" t="s">
        <v>351</v>
      </c>
      <c r="J62" s="4" t="s">
        <v>351</v>
      </c>
    </row>
    <row r="63" spans="1:10" x14ac:dyDescent="0.2">
      <c r="A63" s="4">
        <v>1240</v>
      </c>
      <c r="B63" s="3" t="s">
        <v>91</v>
      </c>
      <c r="C63" s="123">
        <v>734050601.15999997</v>
      </c>
      <c r="D63" s="123">
        <v>34524583.82</v>
      </c>
      <c r="E63" s="123">
        <v>-605129843.21000004</v>
      </c>
      <c r="F63" s="4" t="s">
        <v>353</v>
      </c>
      <c r="G63" s="4" t="s">
        <v>357</v>
      </c>
      <c r="H63" s="4" t="s">
        <v>354</v>
      </c>
      <c r="I63" s="4" t="s">
        <v>542</v>
      </c>
      <c r="J63" s="3" t="s">
        <v>543</v>
      </c>
    </row>
    <row r="64" spans="1:10" x14ac:dyDescent="0.2">
      <c r="A64" s="4">
        <v>1241</v>
      </c>
      <c r="B64" s="3" t="s">
        <v>92</v>
      </c>
      <c r="C64" s="123">
        <v>559530826.45000005</v>
      </c>
      <c r="D64" s="123">
        <v>26945210.010000002</v>
      </c>
      <c r="E64" s="123">
        <v>-456877173.27999997</v>
      </c>
      <c r="F64" s="4" t="s">
        <v>353</v>
      </c>
      <c r="G64" s="4" t="s">
        <v>355</v>
      </c>
      <c r="H64" s="4" t="s">
        <v>354</v>
      </c>
      <c r="I64" s="4" t="s">
        <v>542</v>
      </c>
      <c r="J64" s="3" t="s">
        <v>543</v>
      </c>
    </row>
    <row r="65" spans="1:10" x14ac:dyDescent="0.2">
      <c r="A65" s="4">
        <v>1242</v>
      </c>
      <c r="B65" s="3" t="s">
        <v>93</v>
      </c>
      <c r="C65" s="123">
        <v>637047.78</v>
      </c>
      <c r="D65" s="123">
        <v>56613.09</v>
      </c>
      <c r="E65" s="123">
        <v>-426645.28</v>
      </c>
      <c r="F65" s="4" t="s">
        <v>353</v>
      </c>
      <c r="G65" s="23">
        <v>0.2</v>
      </c>
      <c r="H65" s="4" t="s">
        <v>354</v>
      </c>
      <c r="I65" s="4" t="s">
        <v>542</v>
      </c>
      <c r="J65" s="3" t="s">
        <v>543</v>
      </c>
    </row>
    <row r="66" spans="1:10" x14ac:dyDescent="0.2">
      <c r="A66" s="4">
        <v>1243</v>
      </c>
      <c r="B66" s="3" t="s">
        <v>94</v>
      </c>
      <c r="C66" s="123">
        <v>685896</v>
      </c>
      <c r="D66" s="123">
        <v>34294.800000000003</v>
      </c>
      <c r="E66" s="123">
        <v>-308018.7</v>
      </c>
      <c r="F66" s="4" t="s">
        <v>353</v>
      </c>
      <c r="G66" s="23">
        <v>0.1</v>
      </c>
      <c r="H66" s="4" t="s">
        <v>354</v>
      </c>
      <c r="I66" s="4" t="s">
        <v>542</v>
      </c>
      <c r="J66" s="3" t="s">
        <v>543</v>
      </c>
    </row>
    <row r="67" spans="1:10" x14ac:dyDescent="0.2">
      <c r="A67" s="4">
        <v>1244</v>
      </c>
      <c r="B67" s="3" t="s">
        <v>95</v>
      </c>
      <c r="C67" s="123">
        <v>157553546.91999999</v>
      </c>
      <c r="D67" s="123">
        <v>6962242.9699999997</v>
      </c>
      <c r="E67" s="123">
        <v>-134460719.34999999</v>
      </c>
      <c r="F67" s="4" t="s">
        <v>353</v>
      </c>
      <c r="G67" s="23">
        <v>0.25</v>
      </c>
      <c r="H67" s="4" t="s">
        <v>354</v>
      </c>
      <c r="I67" s="4" t="s">
        <v>542</v>
      </c>
      <c r="J67" s="3" t="s">
        <v>543</v>
      </c>
    </row>
    <row r="68" spans="1:10" x14ac:dyDescent="0.2">
      <c r="A68" s="4">
        <v>1245</v>
      </c>
      <c r="B68" s="3" t="s">
        <v>96</v>
      </c>
      <c r="C68" s="123">
        <v>0</v>
      </c>
      <c r="D68" s="123">
        <v>0</v>
      </c>
      <c r="E68" s="123">
        <v>0</v>
      </c>
      <c r="F68" s="4" t="s">
        <v>351</v>
      </c>
      <c r="G68" s="4" t="s">
        <v>351</v>
      </c>
      <c r="H68" s="4" t="s">
        <v>351</v>
      </c>
      <c r="I68" s="4" t="s">
        <v>351</v>
      </c>
      <c r="J68" s="4" t="s">
        <v>351</v>
      </c>
    </row>
    <row r="69" spans="1:10" x14ac:dyDescent="0.2">
      <c r="A69" s="4">
        <v>1246</v>
      </c>
      <c r="B69" s="3" t="s">
        <v>97</v>
      </c>
      <c r="C69" s="123">
        <v>15643284.01</v>
      </c>
      <c r="D69" s="123">
        <v>526222.94999999995</v>
      </c>
      <c r="E69" s="123">
        <v>-13057286.6</v>
      </c>
      <c r="F69" s="4" t="s">
        <v>353</v>
      </c>
      <c r="G69" s="23" t="s">
        <v>356</v>
      </c>
      <c r="H69" s="4" t="s">
        <v>354</v>
      </c>
      <c r="I69" s="4" t="s">
        <v>542</v>
      </c>
      <c r="J69" s="3" t="s">
        <v>543</v>
      </c>
    </row>
    <row r="70" spans="1:10" x14ac:dyDescent="0.2">
      <c r="A70" s="4">
        <v>1247</v>
      </c>
      <c r="B70" s="3" t="s">
        <v>98</v>
      </c>
      <c r="C70" s="123">
        <v>0</v>
      </c>
      <c r="D70" s="123">
        <v>0</v>
      </c>
      <c r="E70" s="123">
        <v>0</v>
      </c>
      <c r="F70" s="4" t="s">
        <v>351</v>
      </c>
      <c r="G70" s="4" t="s">
        <v>351</v>
      </c>
      <c r="H70" s="4" t="s">
        <v>351</v>
      </c>
      <c r="I70" s="4" t="s">
        <v>351</v>
      </c>
      <c r="J70" s="4" t="s">
        <v>351</v>
      </c>
    </row>
    <row r="71" spans="1:10" x14ac:dyDescent="0.2">
      <c r="A71" s="4">
        <v>1248</v>
      </c>
      <c r="B71" s="3" t="s">
        <v>99</v>
      </c>
      <c r="C71" s="123">
        <v>0</v>
      </c>
      <c r="D71" s="123">
        <v>0</v>
      </c>
      <c r="E71" s="123">
        <v>0</v>
      </c>
      <c r="F71" s="4" t="s">
        <v>351</v>
      </c>
      <c r="G71" s="4" t="s">
        <v>351</v>
      </c>
      <c r="H71" s="4" t="s">
        <v>351</v>
      </c>
      <c r="I71" s="4" t="s">
        <v>351</v>
      </c>
      <c r="J71" s="4" t="s">
        <v>351</v>
      </c>
    </row>
    <row r="72" spans="1:10" x14ac:dyDescent="0.2">
      <c r="A72" s="127"/>
      <c r="C72" s="123"/>
      <c r="D72" s="123"/>
      <c r="E72" s="123"/>
      <c r="F72" s="127"/>
      <c r="G72" s="127"/>
      <c r="H72" s="127"/>
      <c r="I72" s="127"/>
      <c r="J72" s="127"/>
    </row>
    <row r="73" spans="1:10" x14ac:dyDescent="0.2">
      <c r="A73" s="127"/>
      <c r="C73" s="123"/>
      <c r="D73" s="123"/>
      <c r="E73" s="123"/>
      <c r="F73" s="127"/>
      <c r="G73" s="127"/>
      <c r="H73" s="127"/>
      <c r="I73" s="127"/>
      <c r="J73" s="127"/>
    </row>
    <row r="74" spans="1:10" x14ac:dyDescent="0.2">
      <c r="A74" s="127"/>
      <c r="C74" s="123"/>
      <c r="D74" s="123"/>
      <c r="E74" s="123"/>
      <c r="F74" s="127"/>
      <c r="G74" s="127"/>
      <c r="H74" s="127"/>
      <c r="I74" s="127"/>
      <c r="J74" s="127"/>
    </row>
    <row r="75" spans="1:10" x14ac:dyDescent="0.2">
      <c r="A75" s="127"/>
      <c r="C75" s="123"/>
      <c r="D75" s="123"/>
      <c r="E75" s="123"/>
      <c r="F75" s="127"/>
      <c r="G75" s="127"/>
      <c r="H75" s="127"/>
      <c r="I75" s="127"/>
      <c r="J75" s="127"/>
    </row>
    <row r="76" spans="1:10" x14ac:dyDescent="0.2">
      <c r="A76" s="4"/>
      <c r="C76" s="5"/>
      <c r="D76" s="5"/>
      <c r="E76" s="5"/>
      <c r="F76" s="4"/>
      <c r="G76" s="4"/>
      <c r="H76" s="4"/>
      <c r="I76" s="4"/>
    </row>
    <row r="77" spans="1:10" x14ac:dyDescent="0.2">
      <c r="A77" s="97" t="s">
        <v>40</v>
      </c>
      <c r="B77" s="96"/>
      <c r="C77" s="96"/>
      <c r="D77" s="96"/>
      <c r="E77" s="96"/>
      <c r="F77" s="98"/>
      <c r="G77" s="96"/>
      <c r="H77" s="96"/>
      <c r="I77" s="94"/>
    </row>
    <row r="78" spans="1:10" x14ac:dyDescent="0.2">
      <c r="A78" s="98" t="s">
        <v>25</v>
      </c>
      <c r="B78" s="97" t="s">
        <v>22</v>
      </c>
      <c r="C78" s="98" t="s">
        <v>23</v>
      </c>
      <c r="D78" s="98" t="s">
        <v>41</v>
      </c>
      <c r="E78" s="98" t="s">
        <v>100</v>
      </c>
      <c r="F78" s="98" t="s">
        <v>554</v>
      </c>
      <c r="G78" s="98" t="s">
        <v>82</v>
      </c>
      <c r="H78" s="98"/>
      <c r="I78" s="95"/>
    </row>
    <row r="79" spans="1:10" x14ac:dyDescent="0.2">
      <c r="A79" s="4">
        <v>1250</v>
      </c>
      <c r="B79" s="3" t="s">
        <v>101</v>
      </c>
      <c r="C79" s="123">
        <v>47767898.439999998</v>
      </c>
      <c r="D79" s="123">
        <v>75206.5</v>
      </c>
      <c r="E79" s="123">
        <v>-37342175.890000001</v>
      </c>
      <c r="F79" s="24" t="s">
        <v>353</v>
      </c>
      <c r="G79" s="24" t="s">
        <v>364</v>
      </c>
      <c r="H79" s="4"/>
      <c r="I79" s="4"/>
    </row>
    <row r="80" spans="1:10" x14ac:dyDescent="0.2">
      <c r="A80" s="4">
        <v>1251</v>
      </c>
      <c r="B80" s="3" t="s">
        <v>102</v>
      </c>
      <c r="C80" s="123">
        <v>20040881.41</v>
      </c>
      <c r="D80" s="123">
        <v>23358.27</v>
      </c>
      <c r="E80" s="123">
        <v>-9665744.7899999991</v>
      </c>
      <c r="F80" s="24" t="s">
        <v>353</v>
      </c>
      <c r="G80" s="24" t="s">
        <v>364</v>
      </c>
      <c r="H80" s="4"/>
      <c r="I80" s="4"/>
    </row>
    <row r="81" spans="1:9" x14ac:dyDescent="0.2">
      <c r="A81" s="4">
        <v>1252</v>
      </c>
      <c r="B81" s="3" t="s">
        <v>103</v>
      </c>
      <c r="C81" s="123">
        <v>0</v>
      </c>
      <c r="D81" s="123">
        <v>0</v>
      </c>
      <c r="E81" s="123">
        <v>0</v>
      </c>
      <c r="F81" s="4" t="s">
        <v>351</v>
      </c>
      <c r="G81" s="4" t="s">
        <v>351</v>
      </c>
      <c r="H81" s="4"/>
      <c r="I81" s="4"/>
    </row>
    <row r="82" spans="1:9" x14ac:dyDescent="0.2">
      <c r="A82" s="4">
        <v>1253</v>
      </c>
      <c r="B82" s="3" t="s">
        <v>104</v>
      </c>
      <c r="C82" s="123">
        <v>0</v>
      </c>
      <c r="D82" s="123">
        <v>0</v>
      </c>
      <c r="E82" s="123">
        <v>0</v>
      </c>
      <c r="F82" s="4" t="s">
        <v>351</v>
      </c>
      <c r="G82" s="4" t="s">
        <v>351</v>
      </c>
      <c r="H82" s="4"/>
      <c r="I82" s="4"/>
    </row>
    <row r="83" spans="1:9" x14ac:dyDescent="0.2">
      <c r="A83" s="4">
        <v>1254</v>
      </c>
      <c r="B83" s="3" t="s">
        <v>105</v>
      </c>
      <c r="C83" s="123">
        <v>27727017.030000001</v>
      </c>
      <c r="D83" s="123">
        <v>51848.23</v>
      </c>
      <c r="E83" s="123">
        <v>-27676431.100000001</v>
      </c>
      <c r="F83" s="24" t="s">
        <v>353</v>
      </c>
      <c r="G83" s="24" t="s">
        <v>364</v>
      </c>
      <c r="H83" s="4"/>
      <c r="I83" s="4"/>
    </row>
    <row r="84" spans="1:9" x14ac:dyDescent="0.2">
      <c r="A84" s="4">
        <v>1259</v>
      </c>
      <c r="B84" s="3" t="s">
        <v>106</v>
      </c>
      <c r="C84" s="123">
        <v>0</v>
      </c>
      <c r="D84" s="123">
        <v>0</v>
      </c>
      <c r="E84" s="123">
        <v>0</v>
      </c>
      <c r="F84" s="4" t="s">
        <v>351</v>
      </c>
      <c r="G84" s="4" t="s">
        <v>351</v>
      </c>
      <c r="H84" s="4"/>
      <c r="I84" s="4"/>
    </row>
    <row r="85" spans="1:9" x14ac:dyDescent="0.2">
      <c r="A85" s="4">
        <v>1270</v>
      </c>
      <c r="B85" s="3" t="s">
        <v>107</v>
      </c>
      <c r="C85" s="123">
        <v>0</v>
      </c>
      <c r="D85" s="124"/>
      <c r="E85" s="124"/>
      <c r="F85" s="4" t="s">
        <v>351</v>
      </c>
      <c r="G85" s="4" t="s">
        <v>351</v>
      </c>
      <c r="H85" s="4"/>
      <c r="I85" s="4"/>
    </row>
    <row r="86" spans="1:9" x14ac:dyDescent="0.2">
      <c r="A86" s="4">
        <v>1271</v>
      </c>
      <c r="B86" s="3" t="s">
        <v>108</v>
      </c>
      <c r="C86" s="123">
        <v>0</v>
      </c>
      <c r="D86" s="124"/>
      <c r="E86" s="124"/>
      <c r="F86" s="4" t="s">
        <v>351</v>
      </c>
      <c r="G86" s="4" t="s">
        <v>351</v>
      </c>
      <c r="H86" s="4"/>
      <c r="I86" s="4"/>
    </row>
    <row r="87" spans="1:9" x14ac:dyDescent="0.2">
      <c r="A87" s="4">
        <v>1272</v>
      </c>
      <c r="B87" s="3" t="s">
        <v>109</v>
      </c>
      <c r="C87" s="123">
        <v>0</v>
      </c>
      <c r="D87" s="124"/>
      <c r="E87" s="124"/>
      <c r="F87" s="4" t="s">
        <v>351</v>
      </c>
      <c r="G87" s="4" t="s">
        <v>351</v>
      </c>
      <c r="H87" s="4"/>
      <c r="I87" s="4"/>
    </row>
    <row r="88" spans="1:9" x14ac:dyDescent="0.2">
      <c r="A88" s="4">
        <v>1273</v>
      </c>
      <c r="B88" s="3" t="s">
        <v>110</v>
      </c>
      <c r="C88" s="123">
        <v>0</v>
      </c>
      <c r="D88" s="124"/>
      <c r="E88" s="124"/>
      <c r="F88" s="4" t="s">
        <v>351</v>
      </c>
      <c r="G88" s="4" t="s">
        <v>351</v>
      </c>
      <c r="H88" s="4"/>
      <c r="I88" s="4"/>
    </row>
    <row r="89" spans="1:9" x14ac:dyDescent="0.2">
      <c r="A89" s="4">
        <v>1274</v>
      </c>
      <c r="B89" s="3" t="s">
        <v>111</v>
      </c>
      <c r="C89" s="123">
        <v>0</v>
      </c>
      <c r="D89" s="124"/>
      <c r="E89" s="124"/>
      <c r="F89" s="4" t="s">
        <v>351</v>
      </c>
      <c r="G89" s="4" t="s">
        <v>351</v>
      </c>
      <c r="H89" s="4"/>
      <c r="I89" s="4"/>
    </row>
    <row r="90" spans="1:9" x14ac:dyDescent="0.2">
      <c r="A90" s="4">
        <v>1275</v>
      </c>
      <c r="B90" s="3" t="s">
        <v>112</v>
      </c>
      <c r="C90" s="123">
        <v>0</v>
      </c>
      <c r="D90" s="124"/>
      <c r="E90" s="124"/>
      <c r="F90" s="4" t="s">
        <v>351</v>
      </c>
      <c r="G90" s="4" t="s">
        <v>351</v>
      </c>
      <c r="H90" s="4"/>
      <c r="I90" s="4"/>
    </row>
    <row r="91" spans="1:9" x14ac:dyDescent="0.2">
      <c r="A91" s="4">
        <v>1279</v>
      </c>
      <c r="B91" s="3" t="s">
        <v>113</v>
      </c>
      <c r="C91" s="123">
        <v>0</v>
      </c>
      <c r="D91" s="124"/>
      <c r="E91" s="124"/>
      <c r="F91" s="4" t="s">
        <v>351</v>
      </c>
      <c r="G91" s="4" t="s">
        <v>351</v>
      </c>
      <c r="H91" s="4"/>
      <c r="I91" s="4"/>
    </row>
    <row r="92" spans="1:9" x14ac:dyDescent="0.2">
      <c r="A92" s="4"/>
      <c r="C92" s="5"/>
      <c r="D92" s="5"/>
      <c r="E92" s="5"/>
      <c r="F92" s="4"/>
      <c r="G92" s="4"/>
      <c r="H92" s="4"/>
      <c r="I92" s="4"/>
    </row>
    <row r="94" spans="1:9" x14ac:dyDescent="0.2">
      <c r="A94" s="97" t="s">
        <v>42</v>
      </c>
      <c r="B94" s="96"/>
      <c r="C94" s="96"/>
      <c r="D94" s="96"/>
      <c r="E94" s="96"/>
      <c r="F94" s="96"/>
      <c r="G94" s="96"/>
      <c r="H94" s="96"/>
    </row>
    <row r="95" spans="1:9" x14ac:dyDescent="0.2">
      <c r="A95" s="98" t="s">
        <v>25</v>
      </c>
      <c r="B95" s="97" t="s">
        <v>22</v>
      </c>
      <c r="C95" s="98" t="s">
        <v>23</v>
      </c>
      <c r="D95" s="98" t="s">
        <v>114</v>
      </c>
      <c r="E95" s="97"/>
      <c r="F95" s="97"/>
      <c r="G95" s="97"/>
      <c r="H95" s="97"/>
    </row>
    <row r="96" spans="1:9" x14ac:dyDescent="0.2">
      <c r="A96" s="4">
        <v>1160</v>
      </c>
      <c r="B96" s="3" t="s">
        <v>115</v>
      </c>
      <c r="C96" s="5">
        <v>0</v>
      </c>
      <c r="D96" s="4" t="s">
        <v>351</v>
      </c>
    </row>
    <row r="97" spans="1:8" x14ac:dyDescent="0.2">
      <c r="A97" s="4">
        <v>1161</v>
      </c>
      <c r="B97" s="3" t="s">
        <v>116</v>
      </c>
      <c r="C97" s="5">
        <v>0</v>
      </c>
      <c r="D97" s="4" t="s">
        <v>351</v>
      </c>
    </row>
    <row r="98" spans="1:8" x14ac:dyDescent="0.2">
      <c r="A98" s="4">
        <v>1162</v>
      </c>
      <c r="B98" s="3" t="s">
        <v>117</v>
      </c>
      <c r="C98" s="5">
        <v>0</v>
      </c>
      <c r="D98" s="4" t="s">
        <v>351</v>
      </c>
    </row>
    <row r="100" spans="1:8" x14ac:dyDescent="0.2">
      <c r="A100" s="97" t="s">
        <v>43</v>
      </c>
      <c r="B100" s="96"/>
      <c r="C100" s="96"/>
      <c r="D100" s="96"/>
      <c r="E100" s="96"/>
      <c r="F100" s="96"/>
      <c r="G100" s="96"/>
      <c r="H100" s="96"/>
    </row>
    <row r="101" spans="1:8" x14ac:dyDescent="0.2">
      <c r="A101" s="98" t="s">
        <v>25</v>
      </c>
      <c r="B101" s="97" t="s">
        <v>22</v>
      </c>
      <c r="C101" s="98" t="s">
        <v>23</v>
      </c>
      <c r="D101" s="98" t="s">
        <v>63</v>
      </c>
      <c r="E101" s="97"/>
      <c r="F101" s="97"/>
      <c r="G101" s="97"/>
      <c r="H101" s="97"/>
    </row>
    <row r="102" spans="1:8" x14ac:dyDescent="0.2">
      <c r="A102" s="122">
        <v>1190</v>
      </c>
      <c r="B102" s="126" t="s">
        <v>521</v>
      </c>
      <c r="C102" s="123">
        <v>0</v>
      </c>
      <c r="D102" s="4" t="s">
        <v>351</v>
      </c>
      <c r="E102" s="125"/>
      <c r="F102" s="125"/>
      <c r="G102" s="125"/>
      <c r="H102" s="125"/>
    </row>
    <row r="103" spans="1:8" x14ac:dyDescent="0.2">
      <c r="A103" s="122">
        <v>1191</v>
      </c>
      <c r="B103" s="126" t="s">
        <v>522</v>
      </c>
      <c r="C103" s="123">
        <v>0</v>
      </c>
      <c r="D103" s="4" t="s">
        <v>351</v>
      </c>
      <c r="E103" s="125"/>
      <c r="F103" s="125"/>
      <c r="G103" s="125"/>
      <c r="H103" s="125"/>
    </row>
    <row r="104" spans="1:8" x14ac:dyDescent="0.2">
      <c r="A104" s="122">
        <v>1192</v>
      </c>
      <c r="B104" s="126" t="s">
        <v>523</v>
      </c>
      <c r="C104" s="123">
        <v>0</v>
      </c>
      <c r="D104" s="4" t="s">
        <v>351</v>
      </c>
      <c r="E104" s="125"/>
      <c r="F104" s="125"/>
      <c r="G104" s="125"/>
      <c r="H104" s="125"/>
    </row>
    <row r="105" spans="1:8" x14ac:dyDescent="0.2">
      <c r="A105" s="122">
        <v>1193</v>
      </c>
      <c r="B105" s="126" t="s">
        <v>524</v>
      </c>
      <c r="C105" s="123">
        <v>0</v>
      </c>
      <c r="D105" s="4" t="s">
        <v>351</v>
      </c>
      <c r="E105" s="125"/>
      <c r="F105" s="125"/>
      <c r="G105" s="125"/>
      <c r="H105" s="125"/>
    </row>
    <row r="106" spans="1:8" x14ac:dyDescent="0.2">
      <c r="A106" s="122">
        <v>1194</v>
      </c>
      <c r="B106" s="126" t="s">
        <v>525</v>
      </c>
      <c r="C106" s="123">
        <v>0</v>
      </c>
      <c r="D106" s="4" t="s">
        <v>351</v>
      </c>
      <c r="E106" s="125"/>
      <c r="F106" s="125"/>
      <c r="G106" s="125"/>
      <c r="H106" s="125"/>
    </row>
    <row r="107" spans="1:8" x14ac:dyDescent="0.2">
      <c r="A107" s="4">
        <v>1290</v>
      </c>
      <c r="B107" s="3" t="s">
        <v>118</v>
      </c>
      <c r="C107" s="123">
        <v>6691458.9900000002</v>
      </c>
      <c r="D107" s="3" t="s">
        <v>486</v>
      </c>
    </row>
    <row r="108" spans="1:8" x14ac:dyDescent="0.2">
      <c r="A108" s="4">
        <v>1291</v>
      </c>
      <c r="B108" s="3" t="s">
        <v>119</v>
      </c>
      <c r="C108" s="123">
        <v>0</v>
      </c>
      <c r="D108" s="4" t="s">
        <v>351</v>
      </c>
    </row>
    <row r="109" spans="1:8" x14ac:dyDescent="0.2">
      <c r="A109" s="4">
        <v>1292</v>
      </c>
      <c r="B109" s="3" t="s">
        <v>120</v>
      </c>
      <c r="C109" s="123">
        <v>0</v>
      </c>
      <c r="D109" s="4" t="s">
        <v>351</v>
      </c>
    </row>
    <row r="110" spans="1:8" x14ac:dyDescent="0.2">
      <c r="A110" s="4">
        <v>1293</v>
      </c>
      <c r="B110" s="3" t="s">
        <v>121</v>
      </c>
      <c r="C110" s="123">
        <v>6691458.9900000002</v>
      </c>
      <c r="D110" s="3" t="s">
        <v>486</v>
      </c>
      <c r="E110" s="5"/>
    </row>
    <row r="111" spans="1:8" x14ac:dyDescent="0.2">
      <c r="C111" s="5"/>
    </row>
    <row r="112" spans="1:8" x14ac:dyDescent="0.2">
      <c r="A112" s="97" t="s">
        <v>44</v>
      </c>
      <c r="B112" s="96"/>
      <c r="C112" s="96"/>
      <c r="D112" s="96"/>
      <c r="E112" s="96"/>
      <c r="F112" s="96"/>
      <c r="G112" s="96"/>
      <c r="H112" s="96"/>
    </row>
    <row r="113" spans="1:8" x14ac:dyDescent="0.2">
      <c r="A113" s="98" t="s">
        <v>25</v>
      </c>
      <c r="B113" s="97" t="s">
        <v>22</v>
      </c>
      <c r="C113" s="98" t="s">
        <v>23</v>
      </c>
      <c r="D113" s="98" t="s">
        <v>59</v>
      </c>
      <c r="E113" s="98" t="s">
        <v>60</v>
      </c>
      <c r="F113" s="98" t="s">
        <v>61</v>
      </c>
      <c r="G113" s="98" t="s">
        <v>122</v>
      </c>
      <c r="H113" s="98" t="s">
        <v>63</v>
      </c>
    </row>
    <row r="114" spans="1:8" x14ac:dyDescent="0.2">
      <c r="A114" s="4">
        <v>2110</v>
      </c>
      <c r="B114" s="3" t="s">
        <v>123</v>
      </c>
      <c r="C114" s="123">
        <f>SUM(C115:C127)</f>
        <v>32804884.059999999</v>
      </c>
      <c r="D114" s="123">
        <f>SUM(D115:D127)</f>
        <v>31644404.210000001</v>
      </c>
      <c r="E114" s="123">
        <v>0</v>
      </c>
      <c r="F114" s="123">
        <f>SUM(F115:F127)</f>
        <v>1160479.8500000001</v>
      </c>
      <c r="G114" s="5">
        <f t="shared" ref="G114" si="0">SUM(G115:G123)</f>
        <v>0</v>
      </c>
      <c r="H114" s="4" t="s">
        <v>348</v>
      </c>
    </row>
    <row r="115" spans="1:8" x14ac:dyDescent="0.2">
      <c r="A115" s="4">
        <v>2111</v>
      </c>
      <c r="B115" s="3" t="s">
        <v>124</v>
      </c>
      <c r="C115" s="123">
        <v>1160479.8500000001</v>
      </c>
      <c r="D115" s="123">
        <v>0</v>
      </c>
      <c r="E115" s="123">
        <v>0</v>
      </c>
      <c r="F115" s="123">
        <f>+C115</f>
        <v>1160479.8500000001</v>
      </c>
      <c r="G115" s="5">
        <v>0</v>
      </c>
      <c r="H115" s="4" t="s">
        <v>348</v>
      </c>
    </row>
    <row r="116" spans="1:8" x14ac:dyDescent="0.2">
      <c r="A116" s="4">
        <v>2112</v>
      </c>
      <c r="B116" s="3" t="s">
        <v>125</v>
      </c>
      <c r="C116" s="123">
        <v>5418109.8099999996</v>
      </c>
      <c r="D116" s="123">
        <v>5418109.8099999996</v>
      </c>
      <c r="E116" s="123">
        <v>0</v>
      </c>
      <c r="F116" s="123">
        <v>0</v>
      </c>
      <c r="G116" s="5">
        <v>0</v>
      </c>
      <c r="H116" s="4" t="s">
        <v>348</v>
      </c>
    </row>
    <row r="117" spans="1:8" x14ac:dyDescent="0.2">
      <c r="A117" s="4">
        <v>2113</v>
      </c>
      <c r="B117" s="3" t="s">
        <v>126</v>
      </c>
      <c r="C117" s="123">
        <v>2056902.27</v>
      </c>
      <c r="D117" s="123">
        <v>2056902.27</v>
      </c>
      <c r="E117" s="123">
        <v>0</v>
      </c>
      <c r="F117" s="123">
        <v>0</v>
      </c>
      <c r="G117" s="5">
        <v>0</v>
      </c>
      <c r="H117" s="4" t="s">
        <v>348</v>
      </c>
    </row>
    <row r="118" spans="1:8" x14ac:dyDescent="0.2">
      <c r="A118" s="4">
        <v>2114</v>
      </c>
      <c r="B118" s="3" t="s">
        <v>127</v>
      </c>
      <c r="C118" s="123">
        <v>0</v>
      </c>
      <c r="D118" s="123">
        <v>0</v>
      </c>
      <c r="E118" s="123">
        <v>0</v>
      </c>
      <c r="F118" s="123">
        <v>0</v>
      </c>
      <c r="G118" s="5">
        <v>0</v>
      </c>
      <c r="H118" s="4" t="s">
        <v>351</v>
      </c>
    </row>
    <row r="119" spans="1:8" x14ac:dyDescent="0.2">
      <c r="A119" s="4">
        <v>2115</v>
      </c>
      <c r="B119" s="3" t="s">
        <v>128</v>
      </c>
      <c r="C119" s="123">
        <v>0</v>
      </c>
      <c r="D119" s="123">
        <v>0</v>
      </c>
      <c r="E119" s="123">
        <v>0</v>
      </c>
      <c r="F119" s="123">
        <v>0</v>
      </c>
      <c r="G119" s="5">
        <v>0</v>
      </c>
      <c r="H119" s="4" t="s">
        <v>351</v>
      </c>
    </row>
    <row r="120" spans="1:8" x14ac:dyDescent="0.2">
      <c r="A120" s="4">
        <v>2116</v>
      </c>
      <c r="B120" s="3" t="s">
        <v>129</v>
      </c>
      <c r="C120" s="123">
        <v>0</v>
      </c>
      <c r="D120" s="123">
        <v>0</v>
      </c>
      <c r="E120" s="123">
        <v>0</v>
      </c>
      <c r="F120" s="123">
        <v>0</v>
      </c>
      <c r="G120" s="5">
        <v>0</v>
      </c>
      <c r="H120" s="4" t="s">
        <v>351</v>
      </c>
    </row>
    <row r="121" spans="1:8" x14ac:dyDescent="0.2">
      <c r="A121" s="4">
        <v>2117</v>
      </c>
      <c r="B121" s="3" t="s">
        <v>130</v>
      </c>
      <c r="C121" s="123">
        <v>23586517.02</v>
      </c>
      <c r="D121" s="123">
        <v>23586517.02</v>
      </c>
      <c r="E121" s="123">
        <v>0</v>
      </c>
      <c r="F121" s="123">
        <v>0</v>
      </c>
      <c r="G121" s="5">
        <v>0</v>
      </c>
      <c r="H121" s="4" t="s">
        <v>348</v>
      </c>
    </row>
    <row r="122" spans="1:8" x14ac:dyDescent="0.2">
      <c r="A122" s="4">
        <v>2118</v>
      </c>
      <c r="B122" s="3" t="s">
        <v>131</v>
      </c>
      <c r="C122" s="123">
        <v>0</v>
      </c>
      <c r="D122" s="123">
        <v>0</v>
      </c>
      <c r="E122" s="123">
        <v>0</v>
      </c>
      <c r="F122" s="123">
        <v>0</v>
      </c>
      <c r="G122" s="5">
        <v>0</v>
      </c>
      <c r="H122" s="4" t="s">
        <v>351</v>
      </c>
    </row>
    <row r="123" spans="1:8" x14ac:dyDescent="0.2">
      <c r="A123" s="4">
        <v>2119</v>
      </c>
      <c r="B123" s="3" t="s">
        <v>132</v>
      </c>
      <c r="C123" s="123">
        <v>582875.11</v>
      </c>
      <c r="D123" s="123">
        <v>582875.11</v>
      </c>
      <c r="E123" s="123">
        <v>0</v>
      </c>
      <c r="F123" s="123">
        <v>0</v>
      </c>
      <c r="G123" s="5">
        <v>0</v>
      </c>
      <c r="H123" s="4" t="s">
        <v>348</v>
      </c>
    </row>
    <row r="124" spans="1:8" x14ac:dyDescent="0.2">
      <c r="A124" s="4">
        <v>2120</v>
      </c>
      <c r="B124" s="3" t="s">
        <v>133</v>
      </c>
      <c r="C124" s="123">
        <v>0</v>
      </c>
      <c r="D124" s="123">
        <v>0</v>
      </c>
      <c r="E124" s="123">
        <v>0</v>
      </c>
      <c r="F124" s="123">
        <v>0</v>
      </c>
      <c r="G124" s="5">
        <f t="shared" ref="G124" si="1">SUM(G125:G127)</f>
        <v>0</v>
      </c>
      <c r="H124" s="4" t="s">
        <v>351</v>
      </c>
    </row>
    <row r="125" spans="1:8" x14ac:dyDescent="0.2">
      <c r="A125" s="4">
        <v>2121</v>
      </c>
      <c r="B125" s="3" t="s">
        <v>134</v>
      </c>
      <c r="C125" s="123">
        <v>0</v>
      </c>
      <c r="D125" s="123">
        <v>0</v>
      </c>
      <c r="E125" s="123">
        <v>0</v>
      </c>
      <c r="F125" s="123">
        <v>0</v>
      </c>
      <c r="G125" s="5">
        <v>0</v>
      </c>
      <c r="H125" s="4" t="s">
        <v>351</v>
      </c>
    </row>
    <row r="126" spans="1:8" x14ac:dyDescent="0.2">
      <c r="A126" s="4">
        <v>2122</v>
      </c>
      <c r="B126" s="3" t="s">
        <v>135</v>
      </c>
      <c r="C126" s="123">
        <v>0</v>
      </c>
      <c r="D126" s="123">
        <v>0</v>
      </c>
      <c r="E126" s="123">
        <v>0</v>
      </c>
      <c r="F126" s="123">
        <v>0</v>
      </c>
      <c r="G126" s="5">
        <v>0</v>
      </c>
      <c r="H126" s="4" t="s">
        <v>351</v>
      </c>
    </row>
    <row r="127" spans="1:8" x14ac:dyDescent="0.2">
      <c r="A127" s="4">
        <v>2129</v>
      </c>
      <c r="B127" s="3" t="s">
        <v>136</v>
      </c>
      <c r="C127" s="123">
        <v>0</v>
      </c>
      <c r="D127" s="123">
        <v>0</v>
      </c>
      <c r="E127" s="123">
        <v>0</v>
      </c>
      <c r="F127" s="123">
        <v>0</v>
      </c>
      <c r="G127" s="5">
        <v>0</v>
      </c>
      <c r="H127" s="4" t="s">
        <v>351</v>
      </c>
    </row>
    <row r="129" spans="1:8" x14ac:dyDescent="0.2">
      <c r="A129" s="97" t="s">
        <v>45</v>
      </c>
      <c r="B129" s="96"/>
      <c r="C129" s="96"/>
      <c r="D129" s="96"/>
      <c r="E129" s="96"/>
      <c r="F129" s="96"/>
      <c r="G129" s="96"/>
      <c r="H129" s="96"/>
    </row>
    <row r="130" spans="1:8" x14ac:dyDescent="0.2">
      <c r="A130" s="98" t="s">
        <v>25</v>
      </c>
      <c r="B130" s="97" t="s">
        <v>22</v>
      </c>
      <c r="C130" s="98" t="s">
        <v>23</v>
      </c>
      <c r="D130" s="98" t="s">
        <v>26</v>
      </c>
      <c r="E130" s="98" t="s">
        <v>63</v>
      </c>
      <c r="F130" s="97"/>
      <c r="G130" s="97"/>
      <c r="H130" s="97"/>
    </row>
    <row r="131" spans="1:8" x14ac:dyDescent="0.2">
      <c r="A131" s="4">
        <v>2160</v>
      </c>
      <c r="B131" s="3" t="s">
        <v>137</v>
      </c>
      <c r="C131" s="123">
        <v>29936.93</v>
      </c>
      <c r="D131" s="24" t="s">
        <v>359</v>
      </c>
      <c r="E131" s="3" t="s">
        <v>358</v>
      </c>
    </row>
    <row r="132" spans="1:8" x14ac:dyDescent="0.2">
      <c r="A132" s="4">
        <v>2161</v>
      </c>
      <c r="B132" s="3" t="s">
        <v>138</v>
      </c>
      <c r="C132" s="123">
        <v>29936.93</v>
      </c>
      <c r="D132" s="24" t="s">
        <v>359</v>
      </c>
      <c r="E132" s="3" t="s">
        <v>358</v>
      </c>
    </row>
    <row r="133" spans="1:8" x14ac:dyDescent="0.2">
      <c r="A133" s="4">
        <v>2162</v>
      </c>
      <c r="B133" s="3" t="s">
        <v>139</v>
      </c>
      <c r="C133" s="123">
        <v>0</v>
      </c>
      <c r="D133" s="4" t="s">
        <v>360</v>
      </c>
      <c r="E133" s="4" t="s">
        <v>360</v>
      </c>
    </row>
    <row r="134" spans="1:8" x14ac:dyDescent="0.2">
      <c r="A134" s="4">
        <v>2163</v>
      </c>
      <c r="B134" s="3" t="s">
        <v>140</v>
      </c>
      <c r="C134" s="123">
        <v>0</v>
      </c>
      <c r="D134" s="4" t="s">
        <v>360</v>
      </c>
      <c r="E134" s="4" t="s">
        <v>360</v>
      </c>
    </row>
    <row r="135" spans="1:8" x14ac:dyDescent="0.2">
      <c r="A135" s="4">
        <v>2164</v>
      </c>
      <c r="B135" s="3" t="s">
        <v>141</v>
      </c>
      <c r="C135" s="123">
        <v>0</v>
      </c>
      <c r="D135" s="4" t="s">
        <v>360</v>
      </c>
      <c r="E135" s="4" t="s">
        <v>360</v>
      </c>
    </row>
    <row r="136" spans="1:8" x14ac:dyDescent="0.2">
      <c r="A136" s="4">
        <v>2165</v>
      </c>
      <c r="B136" s="3" t="s">
        <v>142</v>
      </c>
      <c r="C136" s="123">
        <v>0</v>
      </c>
      <c r="D136" s="4" t="s">
        <v>360</v>
      </c>
      <c r="E136" s="4" t="s">
        <v>360</v>
      </c>
    </row>
    <row r="137" spans="1:8" x14ac:dyDescent="0.2">
      <c r="A137" s="4">
        <v>2166</v>
      </c>
      <c r="B137" s="3" t="s">
        <v>143</v>
      </c>
      <c r="C137" s="123">
        <v>0</v>
      </c>
      <c r="D137" s="4" t="s">
        <v>360</v>
      </c>
      <c r="E137" s="4" t="s">
        <v>360</v>
      </c>
    </row>
    <row r="138" spans="1:8" x14ac:dyDescent="0.2">
      <c r="A138" s="4">
        <v>2250</v>
      </c>
      <c r="B138" s="3" t="s">
        <v>144</v>
      </c>
      <c r="C138" s="123">
        <v>824524531.19000006</v>
      </c>
      <c r="D138" s="4" t="s">
        <v>359</v>
      </c>
      <c r="E138" s="3" t="s">
        <v>366</v>
      </c>
    </row>
    <row r="139" spans="1:8" x14ac:dyDescent="0.2">
      <c r="A139" s="4">
        <v>2251</v>
      </c>
      <c r="B139" s="3" t="s">
        <v>145</v>
      </c>
      <c r="C139" s="123">
        <v>0</v>
      </c>
      <c r="D139" s="4" t="s">
        <v>360</v>
      </c>
      <c r="E139" s="4" t="s">
        <v>360</v>
      </c>
    </row>
    <row r="140" spans="1:8" x14ac:dyDescent="0.2">
      <c r="A140" s="4">
        <v>2252</v>
      </c>
      <c r="B140" s="3" t="s">
        <v>146</v>
      </c>
      <c r="C140" s="123">
        <v>0</v>
      </c>
      <c r="D140" s="4" t="s">
        <v>360</v>
      </c>
      <c r="E140" s="4" t="s">
        <v>360</v>
      </c>
    </row>
    <row r="141" spans="1:8" x14ac:dyDescent="0.2">
      <c r="A141" s="4">
        <v>2253</v>
      </c>
      <c r="B141" s="3" t="s">
        <v>147</v>
      </c>
      <c r="C141" s="123">
        <v>0</v>
      </c>
      <c r="D141" s="4" t="s">
        <v>360</v>
      </c>
      <c r="E141" s="4" t="s">
        <v>360</v>
      </c>
    </row>
    <row r="142" spans="1:8" x14ac:dyDescent="0.2">
      <c r="A142" s="4">
        <v>2254</v>
      </c>
      <c r="B142" s="3" t="s">
        <v>148</v>
      </c>
      <c r="C142" s="123">
        <v>0</v>
      </c>
      <c r="D142" s="4" t="s">
        <v>360</v>
      </c>
      <c r="E142" s="4" t="s">
        <v>360</v>
      </c>
    </row>
    <row r="143" spans="1:8" ht="12" customHeight="1" x14ac:dyDescent="0.2">
      <c r="A143" s="4">
        <v>2255</v>
      </c>
      <c r="B143" s="3" t="s">
        <v>149</v>
      </c>
      <c r="C143" s="123">
        <v>824524531.19000006</v>
      </c>
      <c r="D143" s="4" t="s">
        <v>359</v>
      </c>
      <c r="E143" s="3" t="s">
        <v>366</v>
      </c>
    </row>
    <row r="144" spans="1:8" x14ac:dyDescent="0.2">
      <c r="A144" s="4">
        <v>2256</v>
      </c>
      <c r="B144" s="3" t="s">
        <v>150</v>
      </c>
      <c r="C144" s="5">
        <v>0</v>
      </c>
      <c r="D144" s="4" t="s">
        <v>360</v>
      </c>
      <c r="E144" s="4" t="s">
        <v>360</v>
      </c>
    </row>
    <row r="145" spans="1:8" x14ac:dyDescent="0.2">
      <c r="A145" s="127"/>
      <c r="C145" s="5"/>
      <c r="D145" s="127"/>
      <c r="E145" s="127"/>
    </row>
    <row r="146" spans="1:8" x14ac:dyDescent="0.2">
      <c r="A146" s="127"/>
      <c r="C146" s="5"/>
      <c r="D146" s="127"/>
      <c r="E146" s="127"/>
    </row>
    <row r="147" spans="1:8" x14ac:dyDescent="0.2">
      <c r="A147" s="127"/>
      <c r="C147" s="5"/>
      <c r="D147" s="127"/>
      <c r="E147" s="127"/>
    </row>
    <row r="149" spans="1:8" x14ac:dyDescent="0.2">
      <c r="A149" s="97" t="s">
        <v>46</v>
      </c>
      <c r="B149" s="96"/>
      <c r="C149" s="96"/>
      <c r="D149" s="96"/>
      <c r="E149" s="96"/>
      <c r="F149" s="96"/>
      <c r="G149" s="96"/>
      <c r="H149" s="96"/>
    </row>
    <row r="150" spans="1:8" x14ac:dyDescent="0.2">
      <c r="A150" s="98" t="s">
        <v>25</v>
      </c>
      <c r="B150" s="97" t="s">
        <v>22</v>
      </c>
      <c r="C150" s="98" t="s">
        <v>23</v>
      </c>
      <c r="D150" s="98" t="s">
        <v>26</v>
      </c>
      <c r="E150" s="98" t="s">
        <v>63</v>
      </c>
      <c r="F150" s="97"/>
      <c r="G150" s="97"/>
      <c r="H150" s="97"/>
    </row>
    <row r="151" spans="1:8" x14ac:dyDescent="0.2">
      <c r="A151" s="160">
        <v>2150</v>
      </c>
      <c r="B151" s="161" t="s">
        <v>555</v>
      </c>
      <c r="C151" s="162">
        <v>0</v>
      </c>
      <c r="D151" s="4" t="s">
        <v>351</v>
      </c>
      <c r="E151" s="4" t="s">
        <v>351</v>
      </c>
    </row>
    <row r="152" spans="1:8" x14ac:dyDescent="0.2">
      <c r="A152" s="160">
        <v>2151</v>
      </c>
      <c r="B152" s="161" t="s">
        <v>556</v>
      </c>
      <c r="C152" s="162">
        <v>0</v>
      </c>
      <c r="D152" s="156" t="s">
        <v>351</v>
      </c>
      <c r="E152" s="156" t="s">
        <v>351</v>
      </c>
    </row>
    <row r="153" spans="1:8" x14ac:dyDescent="0.2">
      <c r="A153" s="160">
        <v>2152</v>
      </c>
      <c r="B153" s="161" t="s">
        <v>557</v>
      </c>
      <c r="C153" s="162">
        <v>0</v>
      </c>
      <c r="D153" s="156" t="s">
        <v>351</v>
      </c>
      <c r="E153" s="156" t="s">
        <v>351</v>
      </c>
    </row>
    <row r="154" spans="1:8" x14ac:dyDescent="0.2">
      <c r="A154" s="156">
        <v>2159</v>
      </c>
      <c r="B154" s="3" t="s">
        <v>151</v>
      </c>
      <c r="C154" s="5">
        <v>0</v>
      </c>
      <c r="D154" s="4" t="s">
        <v>351</v>
      </c>
      <c r="E154" s="4" t="s">
        <v>351</v>
      </c>
    </row>
    <row r="155" spans="1:8" x14ac:dyDescent="0.2">
      <c r="A155" s="4">
        <v>2240</v>
      </c>
      <c r="B155" s="3" t="s">
        <v>153</v>
      </c>
      <c r="C155" s="5">
        <v>0</v>
      </c>
      <c r="D155" s="4" t="s">
        <v>351</v>
      </c>
      <c r="E155" s="4" t="s">
        <v>351</v>
      </c>
    </row>
    <row r="156" spans="1:8" x14ac:dyDescent="0.2">
      <c r="A156" s="4">
        <v>2241</v>
      </c>
      <c r="B156" s="3" t="s">
        <v>154</v>
      </c>
      <c r="C156" s="5">
        <v>0</v>
      </c>
      <c r="D156" s="4" t="s">
        <v>351</v>
      </c>
      <c r="E156" s="4" t="s">
        <v>351</v>
      </c>
    </row>
    <row r="157" spans="1:8" x14ac:dyDescent="0.2">
      <c r="A157" s="4">
        <v>2242</v>
      </c>
      <c r="B157" s="3" t="s">
        <v>155</v>
      </c>
      <c r="C157" s="5">
        <v>0</v>
      </c>
      <c r="D157" s="4" t="s">
        <v>351</v>
      </c>
      <c r="E157" s="4" t="s">
        <v>351</v>
      </c>
    </row>
    <row r="158" spans="1:8" x14ac:dyDescent="0.2">
      <c r="A158" s="4">
        <v>2249</v>
      </c>
      <c r="B158" s="3" t="s">
        <v>156</v>
      </c>
      <c r="C158" s="5">
        <v>0</v>
      </c>
      <c r="D158" s="4" t="s">
        <v>351</v>
      </c>
      <c r="E158" s="4" t="s">
        <v>351</v>
      </c>
    </row>
    <row r="160" spans="1:8" x14ac:dyDescent="0.2">
      <c r="A160" s="97" t="s">
        <v>526</v>
      </c>
      <c r="B160" s="96"/>
      <c r="C160" s="96"/>
      <c r="D160" s="96"/>
      <c r="E160" s="96"/>
    </row>
    <row r="161" spans="1:5" x14ac:dyDescent="0.2">
      <c r="A161" s="98" t="s">
        <v>25</v>
      </c>
      <c r="B161" s="97" t="s">
        <v>22</v>
      </c>
      <c r="C161" s="98" t="s">
        <v>23</v>
      </c>
      <c r="D161" s="98" t="s">
        <v>26</v>
      </c>
      <c r="E161" s="98" t="s">
        <v>63</v>
      </c>
    </row>
    <row r="162" spans="1:5" x14ac:dyDescent="0.2">
      <c r="A162" s="122">
        <v>2170</v>
      </c>
      <c r="B162" s="126" t="s">
        <v>527</v>
      </c>
      <c r="C162" s="123">
        <v>0</v>
      </c>
      <c r="D162" s="4" t="s">
        <v>351</v>
      </c>
      <c r="E162" s="4" t="s">
        <v>351</v>
      </c>
    </row>
    <row r="163" spans="1:5" x14ac:dyDescent="0.2">
      <c r="A163" s="122">
        <v>2171</v>
      </c>
      <c r="B163" s="126" t="s">
        <v>528</v>
      </c>
      <c r="C163" s="123">
        <v>0</v>
      </c>
      <c r="D163" s="4" t="s">
        <v>351</v>
      </c>
      <c r="E163" s="4" t="s">
        <v>351</v>
      </c>
    </row>
    <row r="164" spans="1:5" x14ac:dyDescent="0.2">
      <c r="A164" s="122">
        <v>2172</v>
      </c>
      <c r="B164" s="126" t="s">
        <v>529</v>
      </c>
      <c r="C164" s="123">
        <v>0</v>
      </c>
      <c r="D164" s="4" t="s">
        <v>351</v>
      </c>
      <c r="E164" s="4" t="s">
        <v>351</v>
      </c>
    </row>
    <row r="165" spans="1:5" x14ac:dyDescent="0.2">
      <c r="A165" s="122">
        <v>2179</v>
      </c>
      <c r="B165" s="126" t="s">
        <v>530</v>
      </c>
      <c r="C165" s="123">
        <v>0</v>
      </c>
      <c r="D165" s="4" t="s">
        <v>351</v>
      </c>
      <c r="E165" s="4" t="s">
        <v>351</v>
      </c>
    </row>
    <row r="166" spans="1:5" x14ac:dyDescent="0.2">
      <c r="A166" s="122">
        <v>2260</v>
      </c>
      <c r="B166" s="126" t="s">
        <v>531</v>
      </c>
      <c r="C166" s="123">
        <f>-1056337644.5*-1</f>
        <v>1056337644.5</v>
      </c>
      <c r="D166" s="122" t="s">
        <v>565</v>
      </c>
      <c r="E166" s="122" t="s">
        <v>569</v>
      </c>
    </row>
    <row r="167" spans="1:5" x14ac:dyDescent="0.2">
      <c r="A167" s="122">
        <v>2261</v>
      </c>
      <c r="B167" s="126" t="s">
        <v>532</v>
      </c>
      <c r="C167" s="123">
        <f>-3322216.33*-1</f>
        <v>3322216.33</v>
      </c>
      <c r="D167" s="122" t="s">
        <v>566</v>
      </c>
      <c r="E167" s="122" t="s">
        <v>568</v>
      </c>
    </row>
    <row r="168" spans="1:5" x14ac:dyDescent="0.2">
      <c r="A168" s="122">
        <v>2262</v>
      </c>
      <c r="B168" s="126" t="s">
        <v>533</v>
      </c>
      <c r="C168" s="123">
        <v>0</v>
      </c>
      <c r="D168" s="4" t="s">
        <v>351</v>
      </c>
      <c r="E168" s="4" t="s">
        <v>351</v>
      </c>
    </row>
    <row r="169" spans="1:5" x14ac:dyDescent="0.2">
      <c r="A169" s="122">
        <v>2263</v>
      </c>
      <c r="B169" s="126" t="s">
        <v>534</v>
      </c>
      <c r="C169" s="123">
        <v>0</v>
      </c>
      <c r="D169" s="4" t="s">
        <v>351</v>
      </c>
      <c r="E169" s="4" t="s">
        <v>351</v>
      </c>
    </row>
    <row r="170" spans="1:5" x14ac:dyDescent="0.2">
      <c r="A170" s="122">
        <v>2269</v>
      </c>
      <c r="B170" s="126" t="s">
        <v>535</v>
      </c>
      <c r="C170" s="123">
        <f>-1053015428.17*-1</f>
        <v>1053015428.17</v>
      </c>
      <c r="D170" s="122" t="s">
        <v>544</v>
      </c>
      <c r="E170" s="122" t="s">
        <v>567</v>
      </c>
    </row>
    <row r="172" spans="1:5" x14ac:dyDescent="0.2">
      <c r="A172" s="97" t="s">
        <v>536</v>
      </c>
      <c r="B172" s="96"/>
      <c r="C172" s="96"/>
      <c r="D172" s="96"/>
      <c r="E172" s="96"/>
    </row>
    <row r="173" spans="1:5" x14ac:dyDescent="0.2">
      <c r="A173" s="98" t="s">
        <v>25</v>
      </c>
      <c r="B173" s="97" t="s">
        <v>22</v>
      </c>
      <c r="C173" s="98" t="s">
        <v>23</v>
      </c>
      <c r="D173" s="98" t="s">
        <v>26</v>
      </c>
      <c r="E173" s="98" t="s">
        <v>63</v>
      </c>
    </row>
    <row r="174" spans="1:5" x14ac:dyDescent="0.2">
      <c r="A174" s="122">
        <v>2190</v>
      </c>
      <c r="B174" s="126" t="s">
        <v>537</v>
      </c>
      <c r="C174" s="123">
        <v>0</v>
      </c>
      <c r="D174" s="4" t="s">
        <v>351</v>
      </c>
      <c r="E174" s="4" t="s">
        <v>351</v>
      </c>
    </row>
    <row r="175" spans="1:5" x14ac:dyDescent="0.2">
      <c r="A175" s="122">
        <v>2191</v>
      </c>
      <c r="B175" s="126" t="s">
        <v>538</v>
      </c>
      <c r="C175" s="123">
        <v>0</v>
      </c>
      <c r="D175" s="4" t="s">
        <v>351</v>
      </c>
      <c r="E175" s="4" t="s">
        <v>351</v>
      </c>
    </row>
    <row r="176" spans="1:5" x14ac:dyDescent="0.2">
      <c r="A176" s="122">
        <v>2192</v>
      </c>
      <c r="B176" s="126" t="s">
        <v>539</v>
      </c>
      <c r="C176" s="123">
        <v>0</v>
      </c>
      <c r="D176" s="4" t="s">
        <v>351</v>
      </c>
      <c r="E176" s="4" t="s">
        <v>351</v>
      </c>
    </row>
    <row r="177" spans="1:8" x14ac:dyDescent="0.2">
      <c r="A177" s="122">
        <v>2199</v>
      </c>
      <c r="B177" s="126" t="s">
        <v>152</v>
      </c>
      <c r="C177" s="123">
        <v>0</v>
      </c>
      <c r="D177" s="4" t="s">
        <v>351</v>
      </c>
      <c r="E177" s="4" t="s">
        <v>351</v>
      </c>
    </row>
    <row r="182" spans="1:8" x14ac:dyDescent="0.2">
      <c r="A182" s="197" t="s">
        <v>515</v>
      </c>
      <c r="B182" s="197"/>
      <c r="C182" s="197"/>
      <c r="D182" s="197"/>
      <c r="E182" s="197"/>
      <c r="F182" s="197"/>
      <c r="G182" s="197"/>
      <c r="H182" s="197"/>
    </row>
  </sheetData>
  <sheetProtection formatCells="0" formatColumns="0" formatRows="0" insertColumns="0" insertRows="0" insertHyperlinks="0" deleteColumns="0" deleteRows="0" sort="0" autoFilter="0" pivotTables="0"/>
  <mergeCells count="6">
    <mergeCell ref="A1:F1"/>
    <mergeCell ref="A2:F2"/>
    <mergeCell ref="A3:F3"/>
    <mergeCell ref="E40:E41"/>
    <mergeCell ref="A182:H182"/>
    <mergeCell ref="F53:F54"/>
  </mergeCells>
  <printOptions horizontalCentered="1"/>
  <pageMargins left="0.31496062992125984" right="0.11811023622047245" top="0.55118110236220474" bottom="0.55118110236220474" header="0.31496062992125984" footer="0.31496062992125984"/>
  <pageSetup scale="70" orientation="landscape" r:id="rId1"/>
  <ignoredErrors>
    <ignoredError sqref="G1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4"/>
  <sheetViews>
    <sheetView zoomScaleNormal="100" workbookViewId="0">
      <selection sqref="A1:E1"/>
    </sheetView>
  </sheetViews>
  <sheetFormatPr baseColWidth="10" defaultColWidth="9.140625" defaultRowHeight="11.25" x14ac:dyDescent="0.2"/>
  <cols>
    <col min="1" max="1" width="10" style="3" customWidth="1"/>
    <col min="2" max="2" width="19" style="3" customWidth="1"/>
    <col min="3" max="3" width="28.7109375" style="3" customWidth="1"/>
    <col min="4" max="4" width="26.42578125" style="3" customWidth="1"/>
    <col min="5" max="5" width="25.7109375" style="3" customWidth="1"/>
    <col min="6" max="6" width="13.28515625" style="3" customWidth="1"/>
    <col min="7" max="7" width="14.7109375" style="3" customWidth="1"/>
    <col min="8" max="8" width="20" style="3" customWidth="1"/>
    <col min="9" max="9" width="13.5703125" style="3" customWidth="1"/>
    <col min="10" max="16384" width="9.140625" style="3"/>
  </cols>
  <sheetData>
    <row r="1" spans="1:9" s="6" customFormat="1" ht="12.2" customHeight="1" x14ac:dyDescent="0.25">
      <c r="A1" s="192" t="str">
        <f>ESF!A1</f>
        <v>Poder Judicial del Estado de Guanajuato</v>
      </c>
      <c r="B1" s="192"/>
      <c r="C1" s="192"/>
      <c r="D1" s="192"/>
      <c r="E1" s="192"/>
      <c r="F1" s="102" t="s">
        <v>50</v>
      </c>
      <c r="G1" s="100">
        <v>2024</v>
      </c>
    </row>
    <row r="2" spans="1:9" s="2" customFormat="1" ht="12.2" customHeight="1" x14ac:dyDescent="0.25">
      <c r="A2" s="192" t="s">
        <v>157</v>
      </c>
      <c r="B2" s="192"/>
      <c r="C2" s="192"/>
      <c r="D2" s="192"/>
      <c r="E2" s="192"/>
      <c r="F2" s="102" t="s">
        <v>51</v>
      </c>
      <c r="G2" s="100" t="str">
        <f>+'Notas a los Edos Financieros'!E2</f>
        <v>Trimestral</v>
      </c>
    </row>
    <row r="3" spans="1:9" s="2" customFormat="1" ht="12.2" customHeight="1" x14ac:dyDescent="0.25">
      <c r="A3" s="192" t="str">
        <f>ESF!A3</f>
        <v>Correspondiente del 1 de Enero al 30 de Junio de 2024</v>
      </c>
      <c r="B3" s="192"/>
      <c r="C3" s="192"/>
      <c r="D3" s="192"/>
      <c r="E3" s="192"/>
      <c r="F3" s="102" t="s">
        <v>52</v>
      </c>
      <c r="G3" s="100">
        <f>+ESF!H3</f>
        <v>2</v>
      </c>
    </row>
    <row r="4" spans="1:9" x14ac:dyDescent="0.2">
      <c r="A4" s="101" t="s">
        <v>53</v>
      </c>
      <c r="B4" s="97"/>
      <c r="C4" s="97"/>
      <c r="D4" s="97"/>
      <c r="E4" s="97"/>
      <c r="F4" s="97"/>
      <c r="G4" s="97"/>
    </row>
    <row r="6" spans="1:9" x14ac:dyDescent="0.2">
      <c r="A6" s="103" t="s">
        <v>558</v>
      </c>
      <c r="B6" s="103"/>
      <c r="C6" s="97"/>
      <c r="D6" s="97"/>
      <c r="E6" s="97"/>
      <c r="F6" s="97"/>
      <c r="G6" s="97"/>
    </row>
    <row r="7" spans="1:9" x14ac:dyDescent="0.2">
      <c r="A7" s="98" t="s">
        <v>25</v>
      </c>
      <c r="B7" s="97" t="s">
        <v>22</v>
      </c>
      <c r="C7" s="97"/>
      <c r="D7" s="97"/>
      <c r="E7" s="98" t="s">
        <v>23</v>
      </c>
      <c r="F7" s="98" t="s">
        <v>211</v>
      </c>
      <c r="G7" s="98" t="s">
        <v>541</v>
      </c>
    </row>
    <row r="8" spans="1:9" x14ac:dyDescent="0.2">
      <c r="A8" s="129">
        <v>4000</v>
      </c>
      <c r="B8" s="130" t="s">
        <v>540</v>
      </c>
      <c r="E8" s="142">
        <v>1343857049.8699999</v>
      </c>
      <c r="F8" s="159">
        <f>+F9+F56+F68</f>
        <v>1.0000000000000002</v>
      </c>
      <c r="I8" s="5"/>
    </row>
    <row r="9" spans="1:9" x14ac:dyDescent="0.2">
      <c r="A9" s="129">
        <v>4100</v>
      </c>
      <c r="B9" s="130" t="s">
        <v>158</v>
      </c>
      <c r="E9" s="142">
        <v>119164775.37</v>
      </c>
      <c r="F9" s="159">
        <f>+E9/$E$8</f>
        <v>8.8673698874093487E-2</v>
      </c>
    </row>
    <row r="10" spans="1:9" x14ac:dyDescent="0.2">
      <c r="A10" s="129">
        <v>4110</v>
      </c>
      <c r="B10" s="130" t="s">
        <v>159</v>
      </c>
      <c r="E10" s="142">
        <v>0</v>
      </c>
      <c r="F10" s="144">
        <v>0</v>
      </c>
    </row>
    <row r="11" spans="1:9" x14ac:dyDescent="0.2">
      <c r="A11" s="131">
        <v>4111</v>
      </c>
      <c r="B11" s="132" t="s">
        <v>160</v>
      </c>
      <c r="E11" s="143">
        <v>0</v>
      </c>
      <c r="F11" s="144">
        <v>0</v>
      </c>
    </row>
    <row r="12" spans="1:9" x14ac:dyDescent="0.2">
      <c r="A12" s="131">
        <v>4112</v>
      </c>
      <c r="B12" s="132" t="s">
        <v>161</v>
      </c>
      <c r="E12" s="143">
        <v>0</v>
      </c>
      <c r="F12" s="144">
        <v>0</v>
      </c>
    </row>
    <row r="13" spans="1:9" x14ac:dyDescent="0.2">
      <c r="A13" s="131">
        <v>4113</v>
      </c>
      <c r="B13" s="132" t="s">
        <v>162</v>
      </c>
      <c r="E13" s="143">
        <v>0</v>
      </c>
      <c r="F13" s="144">
        <v>0</v>
      </c>
    </row>
    <row r="14" spans="1:9" x14ac:dyDescent="0.2">
      <c r="A14" s="131">
        <v>4114</v>
      </c>
      <c r="B14" s="132" t="s">
        <v>163</v>
      </c>
      <c r="E14" s="143">
        <v>0</v>
      </c>
      <c r="F14" s="144">
        <v>0</v>
      </c>
    </row>
    <row r="15" spans="1:9" x14ac:dyDescent="0.2">
      <c r="A15" s="131">
        <v>4115</v>
      </c>
      <c r="B15" s="132" t="s">
        <v>164</v>
      </c>
      <c r="E15" s="143">
        <v>0</v>
      </c>
      <c r="F15" s="144">
        <v>0</v>
      </c>
    </row>
    <row r="16" spans="1:9" ht="10.5" customHeight="1" x14ac:dyDescent="0.2">
      <c r="A16" s="131">
        <v>4116</v>
      </c>
      <c r="B16" s="132" t="s">
        <v>165</v>
      </c>
      <c r="E16" s="143">
        <v>0</v>
      </c>
      <c r="F16" s="144">
        <v>0</v>
      </c>
    </row>
    <row r="17" spans="1:6" x14ac:dyDescent="0.2">
      <c r="A17" s="131">
        <v>4117</v>
      </c>
      <c r="B17" s="132" t="s">
        <v>166</v>
      </c>
      <c r="C17" s="128"/>
      <c r="D17" s="128"/>
      <c r="E17" s="143">
        <v>0</v>
      </c>
      <c r="F17" s="144">
        <v>0</v>
      </c>
    </row>
    <row r="18" spans="1:6" ht="21.75" customHeight="1" x14ac:dyDescent="0.2">
      <c r="A18" s="158">
        <v>4118</v>
      </c>
      <c r="B18" s="199" t="s">
        <v>367</v>
      </c>
      <c r="C18" s="199"/>
      <c r="D18" s="199"/>
      <c r="E18" s="170">
        <v>0</v>
      </c>
      <c r="F18" s="171">
        <v>0</v>
      </c>
    </row>
    <row r="19" spans="1:6" x14ac:dyDescent="0.2">
      <c r="A19" s="131">
        <v>4119</v>
      </c>
      <c r="B19" s="132" t="s">
        <v>167</v>
      </c>
      <c r="E19" s="143">
        <v>0</v>
      </c>
      <c r="F19" s="144">
        <v>0</v>
      </c>
    </row>
    <row r="20" spans="1:6" x14ac:dyDescent="0.2">
      <c r="A20" s="129">
        <v>4120</v>
      </c>
      <c r="B20" s="130" t="s">
        <v>168</v>
      </c>
      <c r="E20" s="142">
        <v>0</v>
      </c>
      <c r="F20" s="159">
        <v>0</v>
      </c>
    </row>
    <row r="21" spans="1:6" x14ac:dyDescent="0.2">
      <c r="A21" s="131">
        <v>4121</v>
      </c>
      <c r="B21" s="132" t="s">
        <v>169</v>
      </c>
      <c r="E21" s="143">
        <v>0</v>
      </c>
      <c r="F21" s="144">
        <v>0</v>
      </c>
    </row>
    <row r="22" spans="1:6" x14ac:dyDescent="0.2">
      <c r="A22" s="131">
        <v>4122</v>
      </c>
      <c r="B22" s="132" t="s">
        <v>368</v>
      </c>
      <c r="E22" s="143">
        <v>0</v>
      </c>
      <c r="F22" s="144">
        <v>0</v>
      </c>
    </row>
    <row r="23" spans="1:6" x14ac:dyDescent="0.2">
      <c r="A23" s="131">
        <v>4123</v>
      </c>
      <c r="B23" s="132" t="s">
        <v>170</v>
      </c>
      <c r="E23" s="143">
        <v>0</v>
      </c>
      <c r="F23" s="144">
        <v>0</v>
      </c>
    </row>
    <row r="24" spans="1:6" x14ac:dyDescent="0.2">
      <c r="A24" s="131">
        <v>4124</v>
      </c>
      <c r="B24" s="132" t="s">
        <v>171</v>
      </c>
      <c r="E24" s="143">
        <v>0</v>
      </c>
      <c r="F24" s="144">
        <v>0</v>
      </c>
    </row>
    <row r="25" spans="1:6" x14ac:dyDescent="0.2">
      <c r="A25" s="131">
        <v>4129</v>
      </c>
      <c r="B25" s="132" t="s">
        <v>172</v>
      </c>
      <c r="E25" s="143">
        <v>0</v>
      </c>
      <c r="F25" s="144">
        <v>0</v>
      </c>
    </row>
    <row r="26" spans="1:6" x14ac:dyDescent="0.2">
      <c r="A26" s="129">
        <v>4130</v>
      </c>
      <c r="B26" s="130" t="s">
        <v>173</v>
      </c>
      <c r="E26" s="142">
        <v>0</v>
      </c>
      <c r="F26" s="159">
        <v>0</v>
      </c>
    </row>
    <row r="27" spans="1:6" x14ac:dyDescent="0.2">
      <c r="A27" s="131">
        <v>4131</v>
      </c>
      <c r="B27" s="132" t="s">
        <v>174</v>
      </c>
      <c r="C27" s="128"/>
      <c r="D27" s="128"/>
      <c r="E27" s="143">
        <v>0</v>
      </c>
      <c r="F27" s="144">
        <v>0</v>
      </c>
    </row>
    <row r="28" spans="1:6" ht="21" customHeight="1" x14ac:dyDescent="0.2">
      <c r="A28" s="158">
        <v>4132</v>
      </c>
      <c r="B28" s="199" t="s">
        <v>369</v>
      </c>
      <c r="C28" s="199"/>
      <c r="D28" s="199"/>
      <c r="E28" s="170">
        <v>0</v>
      </c>
      <c r="F28" s="171">
        <v>0</v>
      </c>
    </row>
    <row r="29" spans="1:6" x14ac:dyDescent="0.2">
      <c r="A29" s="129">
        <v>4140</v>
      </c>
      <c r="B29" s="130" t="s">
        <v>175</v>
      </c>
      <c r="E29" s="142">
        <v>0</v>
      </c>
      <c r="F29" s="159">
        <v>0</v>
      </c>
    </row>
    <row r="30" spans="1:6" x14ac:dyDescent="0.2">
      <c r="A30" s="131">
        <v>4141</v>
      </c>
      <c r="B30" s="141" t="s">
        <v>176</v>
      </c>
      <c r="E30" s="143">
        <v>0</v>
      </c>
      <c r="F30" s="144">
        <v>0</v>
      </c>
    </row>
    <row r="31" spans="1:6" x14ac:dyDescent="0.2">
      <c r="A31" s="131">
        <v>4143</v>
      </c>
      <c r="B31" s="141" t="s">
        <v>177</v>
      </c>
      <c r="E31" s="143">
        <v>0</v>
      </c>
      <c r="F31" s="144">
        <v>0</v>
      </c>
    </row>
    <row r="32" spans="1:6" ht="11.25" customHeight="1" x14ac:dyDescent="0.2">
      <c r="A32" s="131">
        <v>4144</v>
      </c>
      <c r="B32" s="141" t="s">
        <v>178</v>
      </c>
      <c r="C32" s="128"/>
      <c r="D32" s="128"/>
      <c r="E32" s="143">
        <v>0</v>
      </c>
      <c r="F32" s="144">
        <v>0</v>
      </c>
    </row>
    <row r="33" spans="1:6" ht="20.25" customHeight="1" x14ac:dyDescent="0.2">
      <c r="A33" s="158">
        <v>4145</v>
      </c>
      <c r="B33" s="199" t="s">
        <v>370</v>
      </c>
      <c r="C33" s="199"/>
      <c r="D33" s="199"/>
      <c r="E33" s="170">
        <v>0</v>
      </c>
      <c r="F33" s="171">
        <v>0</v>
      </c>
    </row>
    <row r="34" spans="1:6" x14ac:dyDescent="0.2">
      <c r="A34" s="131">
        <v>4149</v>
      </c>
      <c r="B34" s="141" t="s">
        <v>179</v>
      </c>
      <c r="E34" s="143">
        <v>0</v>
      </c>
      <c r="F34" s="144">
        <v>0</v>
      </c>
    </row>
    <row r="35" spans="1:6" x14ac:dyDescent="0.2">
      <c r="A35" s="129">
        <v>4150</v>
      </c>
      <c r="B35" s="130" t="s">
        <v>371</v>
      </c>
      <c r="E35" s="142">
        <v>111292664.03</v>
      </c>
      <c r="F35" s="159">
        <f t="shared" ref="F35:F36" si="0">+E35/$E$8</f>
        <v>8.2815850123914653E-2</v>
      </c>
    </row>
    <row r="36" spans="1:6" x14ac:dyDescent="0.2">
      <c r="A36" s="131">
        <v>4151</v>
      </c>
      <c r="B36" s="141" t="s">
        <v>371</v>
      </c>
      <c r="C36" s="128"/>
      <c r="D36" s="128"/>
      <c r="E36" s="143">
        <v>111292664.03</v>
      </c>
      <c r="F36" s="144">
        <f t="shared" si="0"/>
        <v>8.2815850123914653E-2</v>
      </c>
    </row>
    <row r="37" spans="1:6" ht="22.5" customHeight="1" x14ac:dyDescent="0.2">
      <c r="A37" s="158">
        <v>4154</v>
      </c>
      <c r="B37" s="199" t="s">
        <v>372</v>
      </c>
      <c r="C37" s="199"/>
      <c r="D37" s="199"/>
      <c r="E37" s="170">
        <v>0</v>
      </c>
      <c r="F37" s="171">
        <v>0</v>
      </c>
    </row>
    <row r="38" spans="1:6" x14ac:dyDescent="0.2">
      <c r="A38" s="129">
        <v>4160</v>
      </c>
      <c r="B38" s="130" t="s">
        <v>373</v>
      </c>
      <c r="E38" s="142">
        <v>0</v>
      </c>
      <c r="F38" s="159">
        <v>0</v>
      </c>
    </row>
    <row r="39" spans="1:6" x14ac:dyDescent="0.2">
      <c r="A39" s="131">
        <v>4161</v>
      </c>
      <c r="B39" s="141" t="s">
        <v>180</v>
      </c>
      <c r="E39" s="143">
        <v>0</v>
      </c>
      <c r="F39" s="144">
        <v>0</v>
      </c>
    </row>
    <row r="40" spans="1:6" x14ac:dyDescent="0.2">
      <c r="A40" s="131">
        <v>4162</v>
      </c>
      <c r="B40" s="141" t="s">
        <v>181</v>
      </c>
      <c r="E40" s="143">
        <v>0</v>
      </c>
      <c r="F40" s="144">
        <v>0</v>
      </c>
    </row>
    <row r="41" spans="1:6" x14ac:dyDescent="0.2">
      <c r="A41" s="131">
        <v>4163</v>
      </c>
      <c r="B41" s="141" t="s">
        <v>182</v>
      </c>
      <c r="E41" s="143">
        <v>0</v>
      </c>
      <c r="F41" s="144">
        <v>0</v>
      </c>
    </row>
    <row r="42" spans="1:6" x14ac:dyDescent="0.2">
      <c r="A42" s="131">
        <v>4164</v>
      </c>
      <c r="B42" s="141" t="s">
        <v>183</v>
      </c>
      <c r="E42" s="143">
        <v>0</v>
      </c>
      <c r="F42" s="144">
        <v>0</v>
      </c>
    </row>
    <row r="43" spans="1:6" x14ac:dyDescent="0.2">
      <c r="A43" s="131">
        <v>4165</v>
      </c>
      <c r="B43" s="141" t="s">
        <v>184</v>
      </c>
      <c r="C43" s="128"/>
      <c r="D43" s="128"/>
      <c r="E43" s="143">
        <v>0</v>
      </c>
      <c r="F43" s="144">
        <v>0</v>
      </c>
    </row>
    <row r="44" spans="1:6" ht="22.5" customHeight="1" x14ac:dyDescent="0.2">
      <c r="A44" s="158">
        <v>4166</v>
      </c>
      <c r="B44" s="199" t="s">
        <v>374</v>
      </c>
      <c r="C44" s="199"/>
      <c r="D44" s="199"/>
      <c r="E44" s="170">
        <v>0</v>
      </c>
      <c r="F44" s="171">
        <v>0</v>
      </c>
    </row>
    <row r="45" spans="1:6" x14ac:dyDescent="0.2">
      <c r="A45" s="131">
        <v>4168</v>
      </c>
      <c r="B45" s="141" t="s">
        <v>185</v>
      </c>
      <c r="E45" s="143">
        <v>0</v>
      </c>
      <c r="F45" s="144">
        <v>0</v>
      </c>
    </row>
    <row r="46" spans="1:6" x14ac:dyDescent="0.2">
      <c r="A46" s="131">
        <v>4169</v>
      </c>
      <c r="B46" s="141" t="s">
        <v>186</v>
      </c>
      <c r="E46" s="143">
        <v>0</v>
      </c>
      <c r="F46" s="144">
        <v>0</v>
      </c>
    </row>
    <row r="47" spans="1:6" x14ac:dyDescent="0.2">
      <c r="A47" s="129">
        <v>4170</v>
      </c>
      <c r="B47" s="130" t="s">
        <v>388</v>
      </c>
      <c r="C47" s="128"/>
      <c r="D47" s="128"/>
      <c r="E47" s="142">
        <v>7872111.3399999999</v>
      </c>
      <c r="F47" s="159">
        <f t="shared" ref="F47" si="1">+E47/$E$8</f>
        <v>5.8578487501788389E-3</v>
      </c>
    </row>
    <row r="48" spans="1:6" x14ac:dyDescent="0.2">
      <c r="A48" s="131">
        <v>4171</v>
      </c>
      <c r="B48" s="141" t="s">
        <v>375</v>
      </c>
      <c r="C48" s="128"/>
      <c r="D48" s="128"/>
      <c r="E48" s="143">
        <v>0</v>
      </c>
      <c r="F48" s="144">
        <v>0</v>
      </c>
    </row>
    <row r="49" spans="1:7" x14ac:dyDescent="0.2">
      <c r="A49" s="131">
        <v>4172</v>
      </c>
      <c r="B49" s="141" t="s">
        <v>376</v>
      </c>
      <c r="C49" s="128"/>
      <c r="D49" s="128"/>
      <c r="E49" s="143">
        <v>0</v>
      </c>
      <c r="F49" s="144">
        <v>0</v>
      </c>
    </row>
    <row r="50" spans="1:7" ht="21" customHeight="1" x14ac:dyDescent="0.2">
      <c r="A50" s="158">
        <v>4173</v>
      </c>
      <c r="B50" s="199" t="s">
        <v>377</v>
      </c>
      <c r="C50" s="199"/>
      <c r="D50" s="199"/>
      <c r="E50" s="170">
        <v>0</v>
      </c>
      <c r="F50" s="171">
        <v>0</v>
      </c>
    </row>
    <row r="51" spans="1:7" ht="23.25" customHeight="1" x14ac:dyDescent="0.2">
      <c r="A51" s="158">
        <v>4174</v>
      </c>
      <c r="B51" s="199" t="s">
        <v>378</v>
      </c>
      <c r="C51" s="199"/>
      <c r="D51" s="199"/>
      <c r="E51" s="170">
        <v>0</v>
      </c>
      <c r="F51" s="171">
        <v>0</v>
      </c>
    </row>
    <row r="52" spans="1:7" ht="23.25" customHeight="1" x14ac:dyDescent="0.2">
      <c r="A52" s="158">
        <v>4175</v>
      </c>
      <c r="B52" s="199" t="s">
        <v>379</v>
      </c>
      <c r="C52" s="199"/>
      <c r="D52" s="199"/>
      <c r="E52" s="170">
        <v>0</v>
      </c>
      <c r="F52" s="171">
        <v>0</v>
      </c>
    </row>
    <row r="53" spans="1:7" ht="23.25" customHeight="1" x14ac:dyDescent="0.2">
      <c r="A53" s="158">
        <v>4176</v>
      </c>
      <c r="B53" s="199" t="s">
        <v>380</v>
      </c>
      <c r="C53" s="199"/>
      <c r="D53" s="199"/>
      <c r="E53" s="170">
        <v>0</v>
      </c>
      <c r="F53" s="171">
        <v>0</v>
      </c>
    </row>
    <row r="54" spans="1:7" ht="23.25" customHeight="1" x14ac:dyDescent="0.2">
      <c r="A54" s="158">
        <v>4177</v>
      </c>
      <c r="B54" s="199" t="s">
        <v>381</v>
      </c>
      <c r="C54" s="199"/>
      <c r="D54" s="199"/>
      <c r="E54" s="170">
        <v>0</v>
      </c>
      <c r="F54" s="171">
        <v>0</v>
      </c>
    </row>
    <row r="55" spans="1:7" ht="22.5" customHeight="1" x14ac:dyDescent="0.2">
      <c r="A55" s="158">
        <v>4178</v>
      </c>
      <c r="B55" s="199" t="s">
        <v>382</v>
      </c>
      <c r="C55" s="199"/>
      <c r="D55" s="199"/>
      <c r="E55" s="170">
        <v>7872111.3399999999</v>
      </c>
      <c r="F55" s="171">
        <f t="shared" ref="F55:F56" si="2">+E55/$E$8</f>
        <v>5.8578487501788389E-3</v>
      </c>
      <c r="G55" s="172"/>
    </row>
    <row r="56" spans="1:7" ht="33" customHeight="1" x14ac:dyDescent="0.2">
      <c r="A56" s="157">
        <v>4200</v>
      </c>
      <c r="B56" s="200" t="s">
        <v>383</v>
      </c>
      <c r="C56" s="200"/>
      <c r="D56" s="200"/>
      <c r="E56" s="173">
        <v>1220647759</v>
      </c>
      <c r="F56" s="174">
        <f t="shared" si="2"/>
        <v>0.90831666888831764</v>
      </c>
      <c r="G56" s="175" t="s">
        <v>561</v>
      </c>
    </row>
    <row r="57" spans="1:7" ht="22.5" customHeight="1" x14ac:dyDescent="0.2">
      <c r="A57" s="157">
        <v>4210</v>
      </c>
      <c r="B57" s="200" t="s">
        <v>384</v>
      </c>
      <c r="C57" s="200"/>
      <c r="D57" s="200"/>
      <c r="E57" s="173">
        <v>0</v>
      </c>
      <c r="F57" s="171">
        <v>0</v>
      </c>
    </row>
    <row r="58" spans="1:7" x14ac:dyDescent="0.2">
      <c r="A58" s="131">
        <v>4211</v>
      </c>
      <c r="B58" s="141" t="s">
        <v>187</v>
      </c>
      <c r="E58" s="143">
        <v>0</v>
      </c>
      <c r="F58" s="144">
        <v>0</v>
      </c>
    </row>
    <row r="59" spans="1:7" x14ac:dyDescent="0.2">
      <c r="A59" s="131">
        <v>4212</v>
      </c>
      <c r="B59" s="141" t="s">
        <v>188</v>
      </c>
      <c r="E59" s="143">
        <v>0</v>
      </c>
      <c r="F59" s="144">
        <v>0</v>
      </c>
    </row>
    <row r="60" spans="1:7" x14ac:dyDescent="0.2">
      <c r="A60" s="131">
        <v>4213</v>
      </c>
      <c r="B60" s="141" t="s">
        <v>189</v>
      </c>
      <c r="E60" s="143">
        <v>0</v>
      </c>
      <c r="F60" s="144">
        <v>0</v>
      </c>
    </row>
    <row r="61" spans="1:7" x14ac:dyDescent="0.2">
      <c r="A61" s="131">
        <v>4214</v>
      </c>
      <c r="B61" s="141" t="s">
        <v>385</v>
      </c>
      <c r="E61" s="143">
        <v>0</v>
      </c>
      <c r="F61" s="144">
        <v>0</v>
      </c>
    </row>
    <row r="62" spans="1:7" x14ac:dyDescent="0.2">
      <c r="A62" s="131">
        <v>4215</v>
      </c>
      <c r="B62" s="141" t="s">
        <v>386</v>
      </c>
      <c r="E62" s="143">
        <v>0</v>
      </c>
      <c r="F62" s="144">
        <v>0</v>
      </c>
    </row>
    <row r="63" spans="1:7" x14ac:dyDescent="0.2">
      <c r="A63" s="129">
        <v>4220</v>
      </c>
      <c r="B63" s="130" t="s">
        <v>190</v>
      </c>
      <c r="E63" s="142">
        <v>1220647759</v>
      </c>
      <c r="F63" s="159">
        <f t="shared" ref="F63:F64" si="3">+E63/$E$8</f>
        <v>0.90831666888831764</v>
      </c>
    </row>
    <row r="64" spans="1:7" x14ac:dyDescent="0.2">
      <c r="A64" s="131">
        <v>4221</v>
      </c>
      <c r="B64" s="141" t="s">
        <v>191</v>
      </c>
      <c r="E64" s="143">
        <v>1220647759</v>
      </c>
      <c r="F64" s="144">
        <f t="shared" si="3"/>
        <v>0.90831666888831764</v>
      </c>
    </row>
    <row r="65" spans="1:9" x14ac:dyDescent="0.2">
      <c r="A65" s="131">
        <v>4223</v>
      </c>
      <c r="B65" s="141" t="s">
        <v>192</v>
      </c>
      <c r="E65" s="143">
        <v>0</v>
      </c>
      <c r="F65" s="144">
        <v>0</v>
      </c>
    </row>
    <row r="66" spans="1:9" x14ac:dyDescent="0.2">
      <c r="A66" s="131">
        <v>4225</v>
      </c>
      <c r="B66" s="141" t="s">
        <v>194</v>
      </c>
      <c r="E66" s="143">
        <v>0</v>
      </c>
      <c r="F66" s="144">
        <v>0</v>
      </c>
    </row>
    <row r="67" spans="1:9" x14ac:dyDescent="0.2">
      <c r="A67" s="131">
        <v>4227</v>
      </c>
      <c r="B67" s="141" t="s">
        <v>387</v>
      </c>
      <c r="E67" s="143">
        <v>0</v>
      </c>
      <c r="F67" s="144">
        <v>0</v>
      </c>
    </row>
    <row r="68" spans="1:9" x14ac:dyDescent="0.2">
      <c r="A68" s="133">
        <v>4300</v>
      </c>
      <c r="B68" s="130" t="s">
        <v>195</v>
      </c>
      <c r="E68" s="142">
        <v>4044515.5</v>
      </c>
      <c r="F68" s="159">
        <f t="shared" ref="F68" si="4">+E68/$E$8</f>
        <v>3.0096322375890001E-3</v>
      </c>
    </row>
    <row r="69" spans="1:9" x14ac:dyDescent="0.2">
      <c r="A69" s="133">
        <v>4310</v>
      </c>
      <c r="B69" s="130" t="s">
        <v>196</v>
      </c>
      <c r="E69" s="142">
        <v>0</v>
      </c>
      <c r="F69" s="159">
        <v>0</v>
      </c>
    </row>
    <row r="70" spans="1:9" x14ac:dyDescent="0.2">
      <c r="A70" s="134">
        <v>4311</v>
      </c>
      <c r="B70" s="141" t="s">
        <v>389</v>
      </c>
      <c r="C70" s="139"/>
      <c r="D70" s="139"/>
      <c r="E70" s="143">
        <v>0</v>
      </c>
      <c r="F70" s="144">
        <v>0</v>
      </c>
      <c r="G70" s="139"/>
    </row>
    <row r="71" spans="1:9" x14ac:dyDescent="0.2">
      <c r="A71" s="134">
        <v>4319</v>
      </c>
      <c r="B71" s="141" t="s">
        <v>197</v>
      </c>
      <c r="C71" s="139"/>
      <c r="D71" s="139"/>
      <c r="E71" s="143">
        <v>0</v>
      </c>
      <c r="F71" s="144">
        <v>0</v>
      </c>
      <c r="G71" s="140"/>
    </row>
    <row r="72" spans="1:9" x14ac:dyDescent="0.2">
      <c r="A72" s="133">
        <v>4320</v>
      </c>
      <c r="B72" s="130" t="s">
        <v>198</v>
      </c>
      <c r="C72" s="128"/>
      <c r="D72" s="128"/>
      <c r="E72" s="142">
        <v>0</v>
      </c>
      <c r="F72" s="159">
        <v>0</v>
      </c>
    </row>
    <row r="73" spans="1:9" x14ac:dyDescent="0.2">
      <c r="A73" s="134">
        <v>4321</v>
      </c>
      <c r="B73" s="132" t="s">
        <v>199</v>
      </c>
      <c r="C73" s="128"/>
      <c r="D73" s="128"/>
      <c r="E73" s="143">
        <v>0</v>
      </c>
      <c r="F73" s="144">
        <v>0</v>
      </c>
    </row>
    <row r="74" spans="1:9" x14ac:dyDescent="0.2">
      <c r="A74" s="134">
        <v>4322</v>
      </c>
      <c r="B74" s="132" t="s">
        <v>200</v>
      </c>
      <c r="E74" s="143">
        <v>0</v>
      </c>
      <c r="F74" s="144">
        <v>0</v>
      </c>
      <c r="H74" s="5"/>
      <c r="I74" s="5"/>
    </row>
    <row r="75" spans="1:9" x14ac:dyDescent="0.2">
      <c r="A75" s="134">
        <v>4323</v>
      </c>
      <c r="B75" s="132" t="s">
        <v>201</v>
      </c>
      <c r="E75" s="143">
        <v>0</v>
      </c>
      <c r="F75" s="144">
        <v>0</v>
      </c>
    </row>
    <row r="76" spans="1:9" x14ac:dyDescent="0.2">
      <c r="A76" s="134">
        <v>4324</v>
      </c>
      <c r="B76" s="132" t="s">
        <v>202</v>
      </c>
      <c r="E76" s="143">
        <v>0</v>
      </c>
      <c r="F76" s="144">
        <v>0</v>
      </c>
    </row>
    <row r="77" spans="1:9" x14ac:dyDescent="0.2">
      <c r="A77" s="134">
        <v>4325</v>
      </c>
      <c r="B77" s="132" t="s">
        <v>203</v>
      </c>
      <c r="E77" s="143">
        <v>0</v>
      </c>
      <c r="F77" s="144">
        <v>0</v>
      </c>
    </row>
    <row r="78" spans="1:9" x14ac:dyDescent="0.2">
      <c r="A78" s="133">
        <v>4330</v>
      </c>
      <c r="B78" s="130" t="s">
        <v>204</v>
      </c>
      <c r="E78" s="142">
        <v>0</v>
      </c>
      <c r="F78" s="159">
        <v>0</v>
      </c>
    </row>
    <row r="79" spans="1:9" x14ac:dyDescent="0.2">
      <c r="A79" s="134">
        <v>4331</v>
      </c>
      <c r="B79" s="132" t="s">
        <v>204</v>
      </c>
      <c r="E79" s="143">
        <v>0</v>
      </c>
      <c r="F79" s="144">
        <v>0</v>
      </c>
    </row>
    <row r="80" spans="1:9" x14ac:dyDescent="0.2">
      <c r="A80" s="133">
        <v>4340</v>
      </c>
      <c r="B80" s="130" t="s">
        <v>205</v>
      </c>
      <c r="E80" s="142">
        <v>0</v>
      </c>
      <c r="F80" s="159">
        <v>0</v>
      </c>
    </row>
    <row r="81" spans="1:10" x14ac:dyDescent="0.2">
      <c r="A81" s="134">
        <v>4341</v>
      </c>
      <c r="B81" s="132" t="s">
        <v>205</v>
      </c>
      <c r="E81" s="143">
        <v>0</v>
      </c>
      <c r="F81" s="144">
        <v>0</v>
      </c>
    </row>
    <row r="82" spans="1:10" x14ac:dyDescent="0.2">
      <c r="A82" s="133">
        <v>4390</v>
      </c>
      <c r="B82" s="130" t="s">
        <v>206</v>
      </c>
      <c r="E82" s="142">
        <v>4044515.5</v>
      </c>
      <c r="F82" s="159">
        <f t="shared" ref="F82:F84" si="5">+E82/$E$8</f>
        <v>3.0096322375890001E-3</v>
      </c>
    </row>
    <row r="83" spans="1:10" x14ac:dyDescent="0.2">
      <c r="A83" s="134">
        <v>4392</v>
      </c>
      <c r="B83" s="132" t="s">
        <v>207</v>
      </c>
      <c r="E83" s="143">
        <v>0</v>
      </c>
      <c r="F83" s="144">
        <v>0</v>
      </c>
    </row>
    <row r="84" spans="1:10" x14ac:dyDescent="0.2">
      <c r="A84" s="134">
        <v>4393</v>
      </c>
      <c r="B84" s="132" t="s">
        <v>390</v>
      </c>
      <c r="E84" s="143">
        <v>4414.8</v>
      </c>
      <c r="F84" s="144">
        <f t="shared" si="5"/>
        <v>3.2851708449399978E-6</v>
      </c>
    </row>
    <row r="85" spans="1:10" x14ac:dyDescent="0.2">
      <c r="A85" s="134">
        <v>4394</v>
      </c>
      <c r="B85" s="132" t="s">
        <v>208</v>
      </c>
      <c r="E85" s="143">
        <v>0</v>
      </c>
      <c r="F85" s="144">
        <v>0</v>
      </c>
    </row>
    <row r="86" spans="1:10" x14ac:dyDescent="0.2">
      <c r="A86" s="134">
        <v>4395</v>
      </c>
      <c r="B86" s="132" t="s">
        <v>209</v>
      </c>
      <c r="E86" s="143">
        <v>0</v>
      </c>
      <c r="F86" s="144">
        <v>0</v>
      </c>
    </row>
    <row r="87" spans="1:10" x14ac:dyDescent="0.2">
      <c r="A87" s="134">
        <v>4396</v>
      </c>
      <c r="B87" s="132" t="s">
        <v>210</v>
      </c>
      <c r="C87" s="135"/>
      <c r="D87" s="135"/>
      <c r="E87" s="143">
        <v>0</v>
      </c>
      <c r="F87" s="144">
        <v>0</v>
      </c>
      <c r="G87" s="135"/>
    </row>
    <row r="88" spans="1:10" x14ac:dyDescent="0.2">
      <c r="A88" s="134">
        <v>4397</v>
      </c>
      <c r="B88" s="132" t="s">
        <v>391</v>
      </c>
      <c r="C88" s="135"/>
      <c r="D88" s="135"/>
      <c r="E88" s="143">
        <v>0</v>
      </c>
      <c r="F88" s="144">
        <v>0</v>
      </c>
      <c r="G88" s="136"/>
    </row>
    <row r="89" spans="1:10" x14ac:dyDescent="0.2">
      <c r="A89" s="134">
        <v>4399</v>
      </c>
      <c r="B89" s="132" t="s">
        <v>206</v>
      </c>
      <c r="C89" s="137"/>
      <c r="D89" s="137"/>
      <c r="E89" s="143">
        <v>4040100.7</v>
      </c>
      <c r="F89" s="144">
        <f t="shared" ref="F89" si="6">+E89/$E$8</f>
        <v>3.0063470667440599E-3</v>
      </c>
      <c r="G89" s="138"/>
      <c r="I89" s="5"/>
    </row>
    <row r="92" spans="1:10" x14ac:dyDescent="0.2">
      <c r="A92" s="97" t="s">
        <v>564</v>
      </c>
      <c r="B92" s="97"/>
      <c r="C92" s="97"/>
      <c r="D92" s="97"/>
      <c r="E92" s="97"/>
      <c r="F92" s="97"/>
      <c r="G92" s="97"/>
    </row>
    <row r="93" spans="1:10" x14ac:dyDescent="0.2">
      <c r="A93" s="98" t="s">
        <v>25</v>
      </c>
      <c r="B93" s="97" t="s">
        <v>22</v>
      </c>
      <c r="C93" s="97"/>
      <c r="D93" s="97"/>
      <c r="E93" s="98" t="s">
        <v>23</v>
      </c>
      <c r="F93" s="98" t="s">
        <v>211</v>
      </c>
      <c r="G93" s="98" t="s">
        <v>541</v>
      </c>
    </row>
    <row r="94" spans="1:10" x14ac:dyDescent="0.2">
      <c r="A94" s="28">
        <v>5000</v>
      </c>
      <c r="B94" s="27" t="s">
        <v>212</v>
      </c>
      <c r="C94" s="26"/>
      <c r="D94" s="26"/>
      <c r="E94" s="142">
        <v>960456956.67999995</v>
      </c>
      <c r="F94" s="187">
        <f>E94/E$94</f>
        <v>1</v>
      </c>
      <c r="G94" s="132"/>
      <c r="H94" s="5"/>
      <c r="I94" s="5"/>
      <c r="J94" s="5"/>
    </row>
    <row r="95" spans="1:10" x14ac:dyDescent="0.2">
      <c r="A95" s="28">
        <v>5100</v>
      </c>
      <c r="B95" s="27" t="s">
        <v>213</v>
      </c>
      <c r="C95" s="26"/>
      <c r="D95" s="26"/>
      <c r="E95" s="142">
        <v>868551274.25</v>
      </c>
      <c r="F95" s="187">
        <f t="shared" ref="F95:F158" si="7">E95/E$94</f>
        <v>0.90431046202456666</v>
      </c>
      <c r="G95" s="132"/>
      <c r="I95" s="5"/>
    </row>
    <row r="96" spans="1:10" x14ac:dyDescent="0.2">
      <c r="A96" s="28">
        <v>5110</v>
      </c>
      <c r="B96" s="27" t="s">
        <v>214</v>
      </c>
      <c r="C96" s="26"/>
      <c r="D96" s="26"/>
      <c r="E96" s="142">
        <v>729946932.67999995</v>
      </c>
      <c r="F96" s="187">
        <f t="shared" si="7"/>
        <v>0.7599996310123035</v>
      </c>
      <c r="G96" s="132"/>
      <c r="I96" s="5"/>
    </row>
    <row r="97" spans="1:9" x14ac:dyDescent="0.2">
      <c r="A97" s="28">
        <v>5111</v>
      </c>
      <c r="B97" s="27" t="s">
        <v>215</v>
      </c>
      <c r="E97" s="143">
        <v>187644178.53</v>
      </c>
      <c r="F97" s="188">
        <f t="shared" si="7"/>
        <v>0.19536969067164384</v>
      </c>
      <c r="G97" s="118" t="s">
        <v>365</v>
      </c>
    </row>
    <row r="98" spans="1:9" x14ac:dyDescent="0.2">
      <c r="A98" s="28">
        <v>5112</v>
      </c>
      <c r="B98" s="27" t="s">
        <v>216</v>
      </c>
      <c r="E98" s="143">
        <v>17164588.850000001</v>
      </c>
      <c r="F98" s="188">
        <f t="shared" si="7"/>
        <v>1.7871273387755585E-2</v>
      </c>
      <c r="G98" s="118"/>
    </row>
    <row r="99" spans="1:9" x14ac:dyDescent="0.2">
      <c r="A99" s="28">
        <v>5113</v>
      </c>
      <c r="B99" s="27" t="s">
        <v>217</v>
      </c>
      <c r="E99" s="143">
        <v>159123288.56</v>
      </c>
      <c r="F99" s="188">
        <f t="shared" si="7"/>
        <v>0.16567456506332107</v>
      </c>
      <c r="G99" s="118" t="s">
        <v>365</v>
      </c>
    </row>
    <row r="100" spans="1:9" x14ac:dyDescent="0.2">
      <c r="A100" s="28">
        <v>5114</v>
      </c>
      <c r="B100" s="27" t="s">
        <v>218</v>
      </c>
      <c r="E100" s="143">
        <v>72599471.030000001</v>
      </c>
      <c r="F100" s="188">
        <f t="shared" si="7"/>
        <v>7.5588469139682979E-2</v>
      </c>
      <c r="G100" s="118"/>
    </row>
    <row r="101" spans="1:9" x14ac:dyDescent="0.2">
      <c r="A101" s="28">
        <v>5115</v>
      </c>
      <c r="B101" s="27" t="s">
        <v>219</v>
      </c>
      <c r="E101" s="143">
        <v>293415405.70999998</v>
      </c>
      <c r="F101" s="188">
        <f t="shared" si="7"/>
        <v>0.3054956327499001</v>
      </c>
      <c r="G101" s="118" t="s">
        <v>365</v>
      </c>
    </row>
    <row r="102" spans="1:9" x14ac:dyDescent="0.2">
      <c r="A102" s="28">
        <v>5116</v>
      </c>
      <c r="B102" s="27" t="s">
        <v>220</v>
      </c>
      <c r="E102" s="143">
        <v>0</v>
      </c>
      <c r="F102" s="188">
        <f t="shared" si="7"/>
        <v>0</v>
      </c>
      <c r="G102" s="132"/>
    </row>
    <row r="103" spans="1:9" x14ac:dyDescent="0.2">
      <c r="A103" s="28">
        <v>5120</v>
      </c>
      <c r="B103" s="27" t="s">
        <v>221</v>
      </c>
      <c r="C103" s="26"/>
      <c r="D103" s="26"/>
      <c r="E103" s="142">
        <v>30375606.989999998</v>
      </c>
      <c r="F103" s="187">
        <f t="shared" si="7"/>
        <v>3.1626203317844659E-2</v>
      </c>
      <c r="G103" s="132"/>
      <c r="I103" s="5"/>
    </row>
    <row r="104" spans="1:9" x14ac:dyDescent="0.2">
      <c r="A104" s="28">
        <v>5121</v>
      </c>
      <c r="B104" s="27" t="s">
        <v>222</v>
      </c>
      <c r="E104" s="143">
        <v>15254615.800000001</v>
      </c>
      <c r="F104" s="188">
        <f t="shared" si="7"/>
        <v>1.5882664698197876E-2</v>
      </c>
      <c r="G104" s="132"/>
    </row>
    <row r="105" spans="1:9" x14ac:dyDescent="0.2">
      <c r="A105" s="28">
        <v>5122</v>
      </c>
      <c r="B105" s="27" t="s">
        <v>223</v>
      </c>
      <c r="E105" s="143">
        <v>1458648.18</v>
      </c>
      <c r="F105" s="188">
        <f t="shared" si="7"/>
        <v>1.5187022904619189E-3</v>
      </c>
      <c r="G105" s="132"/>
    </row>
    <row r="106" spans="1:9" x14ac:dyDescent="0.2">
      <c r="A106" s="28">
        <v>5123</v>
      </c>
      <c r="B106" s="27" t="s">
        <v>224</v>
      </c>
      <c r="E106" s="143">
        <v>0</v>
      </c>
      <c r="F106" s="188">
        <f t="shared" si="7"/>
        <v>0</v>
      </c>
      <c r="G106" s="132"/>
    </row>
    <row r="107" spans="1:9" x14ac:dyDescent="0.2">
      <c r="A107" s="28">
        <v>5124</v>
      </c>
      <c r="B107" s="27" t="s">
        <v>225</v>
      </c>
      <c r="E107" s="143">
        <v>1005033.04</v>
      </c>
      <c r="F107" s="188">
        <f t="shared" si="7"/>
        <v>1.0464113284931432E-3</v>
      </c>
      <c r="G107" s="132"/>
    </row>
    <row r="108" spans="1:9" x14ac:dyDescent="0.2">
      <c r="A108" s="28">
        <v>5125</v>
      </c>
      <c r="B108" s="27" t="s">
        <v>226</v>
      </c>
      <c r="E108" s="143">
        <v>132589.01</v>
      </c>
      <c r="F108" s="188">
        <f t="shared" si="7"/>
        <v>1.3804784178805769E-4</v>
      </c>
      <c r="G108" s="132"/>
    </row>
    <row r="109" spans="1:9" x14ac:dyDescent="0.2">
      <c r="A109" s="28">
        <v>5126</v>
      </c>
      <c r="B109" s="27" t="s">
        <v>227</v>
      </c>
      <c r="E109" s="143">
        <v>10900690.539999999</v>
      </c>
      <c r="F109" s="188">
        <f t="shared" si="7"/>
        <v>1.1349483664192809E-2</v>
      </c>
      <c r="G109" s="132"/>
    </row>
    <row r="110" spans="1:9" x14ac:dyDescent="0.2">
      <c r="A110" s="28">
        <v>5127</v>
      </c>
      <c r="B110" s="27" t="s">
        <v>228</v>
      </c>
      <c r="E110" s="143">
        <v>379495.65</v>
      </c>
      <c r="F110" s="188">
        <f t="shared" si="7"/>
        <v>3.951198930473658E-4</v>
      </c>
      <c r="G110" s="132"/>
    </row>
    <row r="111" spans="1:9" x14ac:dyDescent="0.2">
      <c r="A111" s="28">
        <v>5128</v>
      </c>
      <c r="B111" s="27" t="s">
        <v>229</v>
      </c>
      <c r="E111" s="143">
        <v>0</v>
      </c>
      <c r="F111" s="188">
        <f t="shared" si="7"/>
        <v>0</v>
      </c>
      <c r="G111" s="132"/>
    </row>
    <row r="112" spans="1:9" x14ac:dyDescent="0.2">
      <c r="A112" s="28">
        <v>5129</v>
      </c>
      <c r="B112" s="27" t="s">
        <v>230</v>
      </c>
      <c r="E112" s="143">
        <v>1244534.77</v>
      </c>
      <c r="F112" s="188">
        <f t="shared" si="7"/>
        <v>1.2957736016634919E-3</v>
      </c>
      <c r="G112" s="132"/>
    </row>
    <row r="113" spans="1:9" x14ac:dyDescent="0.2">
      <c r="A113" s="28">
        <v>5130</v>
      </c>
      <c r="B113" s="27" t="s">
        <v>231</v>
      </c>
      <c r="C113" s="26"/>
      <c r="D113" s="26"/>
      <c r="E113" s="142">
        <v>108228734.58</v>
      </c>
      <c r="F113" s="187">
        <f t="shared" si="7"/>
        <v>0.11268462769441846</v>
      </c>
      <c r="G113" s="132"/>
      <c r="I113" s="5"/>
    </row>
    <row r="114" spans="1:9" x14ac:dyDescent="0.2">
      <c r="A114" s="28">
        <v>5131</v>
      </c>
      <c r="B114" s="27" t="s">
        <v>232</v>
      </c>
      <c r="E114" s="143">
        <v>17025250.379999999</v>
      </c>
      <c r="F114" s="188">
        <f t="shared" si="7"/>
        <v>1.7726198203458256E-2</v>
      </c>
      <c r="G114" s="132"/>
    </row>
    <row r="115" spans="1:9" x14ac:dyDescent="0.2">
      <c r="A115" s="28">
        <v>5132</v>
      </c>
      <c r="B115" s="27" t="s">
        <v>233</v>
      </c>
      <c r="E115" s="143">
        <v>3330040.86</v>
      </c>
      <c r="F115" s="188">
        <f t="shared" si="7"/>
        <v>3.4671422147962904E-3</v>
      </c>
      <c r="G115" s="132"/>
    </row>
    <row r="116" spans="1:9" x14ac:dyDescent="0.2">
      <c r="A116" s="28">
        <v>5133</v>
      </c>
      <c r="B116" s="27" t="s">
        <v>234</v>
      </c>
      <c r="E116" s="143">
        <v>30945906.5</v>
      </c>
      <c r="F116" s="188">
        <f t="shared" si="7"/>
        <v>3.2219982670509614E-2</v>
      </c>
      <c r="G116" s="132"/>
    </row>
    <row r="117" spans="1:9" x14ac:dyDescent="0.2">
      <c r="A117" s="28">
        <v>5134</v>
      </c>
      <c r="B117" s="27" t="s">
        <v>235</v>
      </c>
      <c r="E117" s="143">
        <v>375944.37</v>
      </c>
      <c r="F117" s="188">
        <f t="shared" si="7"/>
        <v>3.9142240303982221E-4</v>
      </c>
      <c r="G117" s="132"/>
    </row>
    <row r="118" spans="1:9" x14ac:dyDescent="0.2">
      <c r="A118" s="28">
        <v>5135</v>
      </c>
      <c r="B118" s="27" t="s">
        <v>236</v>
      </c>
      <c r="E118" s="143">
        <v>34510064.170000002</v>
      </c>
      <c r="F118" s="188">
        <f t="shared" si="7"/>
        <v>3.5930880535542713E-2</v>
      </c>
      <c r="G118" s="132"/>
    </row>
    <row r="119" spans="1:9" x14ac:dyDescent="0.2">
      <c r="A119" s="28">
        <v>5136</v>
      </c>
      <c r="B119" s="27" t="s">
        <v>237</v>
      </c>
      <c r="E119" s="143">
        <v>1415742.05</v>
      </c>
      <c r="F119" s="188">
        <f t="shared" si="7"/>
        <v>1.4740296690585475E-3</v>
      </c>
      <c r="G119" s="132"/>
    </row>
    <row r="120" spans="1:9" x14ac:dyDescent="0.2">
      <c r="A120" s="28">
        <v>5137</v>
      </c>
      <c r="B120" s="27" t="s">
        <v>238</v>
      </c>
      <c r="E120" s="143">
        <v>588944.57999999996</v>
      </c>
      <c r="F120" s="188">
        <f t="shared" si="7"/>
        <v>6.1319206019996733E-4</v>
      </c>
      <c r="G120" s="132"/>
    </row>
    <row r="121" spans="1:9" x14ac:dyDescent="0.2">
      <c r="A121" s="28">
        <v>5138</v>
      </c>
      <c r="B121" s="27" t="s">
        <v>239</v>
      </c>
      <c r="E121" s="143">
        <v>1069224.8600000001</v>
      </c>
      <c r="F121" s="188">
        <f t="shared" si="7"/>
        <v>1.1132459945898845E-3</v>
      </c>
      <c r="G121" s="132"/>
    </row>
    <row r="122" spans="1:9" x14ac:dyDescent="0.2">
      <c r="A122" s="28">
        <v>5139</v>
      </c>
      <c r="B122" s="27" t="s">
        <v>240</v>
      </c>
      <c r="E122" s="143">
        <v>18967616.809999999</v>
      </c>
      <c r="F122" s="188">
        <f t="shared" si="7"/>
        <v>1.9748533943223373E-2</v>
      </c>
      <c r="G122" s="132"/>
    </row>
    <row r="123" spans="1:9" x14ac:dyDescent="0.2">
      <c r="A123" s="28">
        <v>5200</v>
      </c>
      <c r="B123" s="27" t="s">
        <v>241</v>
      </c>
      <c r="E123" s="142">
        <v>9488024.8100000005</v>
      </c>
      <c r="F123" s="187">
        <f t="shared" si="7"/>
        <v>9.8786569705290508E-3</v>
      </c>
      <c r="G123" s="132"/>
    </row>
    <row r="124" spans="1:9" x14ac:dyDescent="0.2">
      <c r="A124" s="28">
        <v>5210</v>
      </c>
      <c r="B124" s="27" t="s">
        <v>242</v>
      </c>
      <c r="E124" s="142">
        <v>0</v>
      </c>
      <c r="F124" s="188">
        <f t="shared" si="7"/>
        <v>0</v>
      </c>
      <c r="G124" s="132"/>
    </row>
    <row r="125" spans="1:9" x14ac:dyDescent="0.2">
      <c r="A125" s="28">
        <v>5211</v>
      </c>
      <c r="B125" s="27" t="s">
        <v>243</v>
      </c>
      <c r="E125" s="143">
        <v>0</v>
      </c>
      <c r="F125" s="188">
        <f t="shared" si="7"/>
        <v>0</v>
      </c>
      <c r="G125" s="132"/>
    </row>
    <row r="126" spans="1:9" x14ac:dyDescent="0.2">
      <c r="A126" s="28">
        <v>5212</v>
      </c>
      <c r="B126" s="27" t="s">
        <v>244</v>
      </c>
      <c r="E126" s="143">
        <v>0</v>
      </c>
      <c r="F126" s="188">
        <f t="shared" si="7"/>
        <v>0</v>
      </c>
      <c r="G126" s="132"/>
    </row>
    <row r="127" spans="1:9" x14ac:dyDescent="0.2">
      <c r="A127" s="28">
        <v>5220</v>
      </c>
      <c r="B127" s="27" t="s">
        <v>245</v>
      </c>
      <c r="E127" s="142">
        <v>0</v>
      </c>
      <c r="F127" s="188">
        <f t="shared" si="7"/>
        <v>0</v>
      </c>
      <c r="G127" s="132"/>
    </row>
    <row r="128" spans="1:9" x14ac:dyDescent="0.2">
      <c r="A128" s="28">
        <v>5221</v>
      </c>
      <c r="B128" s="27" t="s">
        <v>246</v>
      </c>
      <c r="E128" s="143">
        <v>0</v>
      </c>
      <c r="F128" s="188">
        <f t="shared" si="7"/>
        <v>0</v>
      </c>
      <c r="G128" s="132"/>
    </row>
    <row r="129" spans="1:7" x14ac:dyDescent="0.2">
      <c r="A129" s="28">
        <v>5222</v>
      </c>
      <c r="B129" s="27" t="s">
        <v>247</v>
      </c>
      <c r="E129" s="143">
        <v>0</v>
      </c>
      <c r="F129" s="188">
        <f t="shared" si="7"/>
        <v>0</v>
      </c>
      <c r="G129" s="132"/>
    </row>
    <row r="130" spans="1:7" x14ac:dyDescent="0.2">
      <c r="A130" s="28">
        <v>5230</v>
      </c>
      <c r="B130" s="27" t="s">
        <v>192</v>
      </c>
      <c r="E130" s="142">
        <v>0</v>
      </c>
      <c r="F130" s="188">
        <f t="shared" si="7"/>
        <v>0</v>
      </c>
      <c r="G130" s="132"/>
    </row>
    <row r="131" spans="1:7" x14ac:dyDescent="0.2">
      <c r="A131" s="28">
        <v>5231</v>
      </c>
      <c r="B131" s="27" t="s">
        <v>248</v>
      </c>
      <c r="E131" s="143">
        <v>0</v>
      </c>
      <c r="F131" s="188">
        <f t="shared" si="7"/>
        <v>0</v>
      </c>
      <c r="G131" s="132"/>
    </row>
    <row r="132" spans="1:7" x14ac:dyDescent="0.2">
      <c r="A132" s="28">
        <v>5232</v>
      </c>
      <c r="B132" s="27" t="s">
        <v>249</v>
      </c>
      <c r="E132" s="143">
        <v>0</v>
      </c>
      <c r="F132" s="188">
        <f t="shared" si="7"/>
        <v>0</v>
      </c>
      <c r="G132" s="132"/>
    </row>
    <row r="133" spans="1:7" x14ac:dyDescent="0.2">
      <c r="A133" s="28">
        <v>5240</v>
      </c>
      <c r="B133" s="27" t="s">
        <v>193</v>
      </c>
      <c r="E133" s="142">
        <v>0</v>
      </c>
      <c r="F133" s="188">
        <f t="shared" si="7"/>
        <v>0</v>
      </c>
      <c r="G133" s="132"/>
    </row>
    <row r="134" spans="1:7" x14ac:dyDescent="0.2">
      <c r="A134" s="28">
        <v>5241</v>
      </c>
      <c r="B134" s="27" t="s">
        <v>250</v>
      </c>
      <c r="E134" s="143">
        <v>0</v>
      </c>
      <c r="F134" s="188">
        <f t="shared" si="7"/>
        <v>0</v>
      </c>
      <c r="G134" s="132"/>
    </row>
    <row r="135" spans="1:7" x14ac:dyDescent="0.2">
      <c r="A135" s="28">
        <v>5242</v>
      </c>
      <c r="B135" s="27" t="s">
        <v>251</v>
      </c>
      <c r="E135" s="143">
        <v>0</v>
      </c>
      <c r="F135" s="188">
        <f t="shared" si="7"/>
        <v>0</v>
      </c>
      <c r="G135" s="132"/>
    </row>
    <row r="136" spans="1:7" x14ac:dyDescent="0.2">
      <c r="A136" s="28">
        <v>5243</v>
      </c>
      <c r="B136" s="27" t="s">
        <v>252</v>
      </c>
      <c r="E136" s="143">
        <v>0</v>
      </c>
      <c r="F136" s="188">
        <f t="shared" si="7"/>
        <v>0</v>
      </c>
      <c r="G136" s="132"/>
    </row>
    <row r="137" spans="1:7" x14ac:dyDescent="0.2">
      <c r="A137" s="28">
        <v>5244</v>
      </c>
      <c r="B137" s="27" t="s">
        <v>253</v>
      </c>
      <c r="E137" s="143">
        <v>0</v>
      </c>
      <c r="F137" s="188">
        <f t="shared" si="7"/>
        <v>0</v>
      </c>
      <c r="G137" s="132"/>
    </row>
    <row r="138" spans="1:7" x14ac:dyDescent="0.2">
      <c r="A138" s="28">
        <v>5250</v>
      </c>
      <c r="B138" s="27" t="s">
        <v>194</v>
      </c>
      <c r="E138" s="142">
        <v>9488024.8100000005</v>
      </c>
      <c r="F138" s="187">
        <f t="shared" si="7"/>
        <v>9.8786569705290508E-3</v>
      </c>
      <c r="G138" s="132"/>
    </row>
    <row r="139" spans="1:7" x14ac:dyDescent="0.2">
      <c r="A139" s="28">
        <v>5251</v>
      </c>
      <c r="B139" s="27" t="s">
        <v>254</v>
      </c>
      <c r="E139" s="143">
        <v>9488024.8100000005</v>
      </c>
      <c r="F139" s="188">
        <f t="shared" si="7"/>
        <v>9.8786569705290508E-3</v>
      </c>
      <c r="G139" s="132"/>
    </row>
    <row r="140" spans="1:7" x14ac:dyDescent="0.2">
      <c r="A140" s="28">
        <v>5252</v>
      </c>
      <c r="B140" s="27" t="s">
        <v>255</v>
      </c>
      <c r="E140" s="143">
        <v>0</v>
      </c>
      <c r="F140" s="188">
        <f t="shared" si="7"/>
        <v>0</v>
      </c>
      <c r="G140" s="132"/>
    </row>
    <row r="141" spans="1:7" x14ac:dyDescent="0.2">
      <c r="A141" s="28">
        <v>5259</v>
      </c>
      <c r="B141" s="27" t="s">
        <v>256</v>
      </c>
      <c r="E141" s="143">
        <v>0</v>
      </c>
      <c r="F141" s="188">
        <f t="shared" si="7"/>
        <v>0</v>
      </c>
      <c r="G141" s="132"/>
    </row>
    <row r="142" spans="1:7" x14ac:dyDescent="0.2">
      <c r="A142" s="28">
        <v>5260</v>
      </c>
      <c r="B142" s="27" t="s">
        <v>257</v>
      </c>
      <c r="E142" s="142">
        <v>0</v>
      </c>
      <c r="F142" s="187">
        <f t="shared" si="7"/>
        <v>0</v>
      </c>
      <c r="G142" s="132"/>
    </row>
    <row r="143" spans="1:7" x14ac:dyDescent="0.2">
      <c r="A143" s="28">
        <v>5261</v>
      </c>
      <c r="B143" s="27" t="s">
        <v>258</v>
      </c>
      <c r="E143" s="143">
        <v>0</v>
      </c>
      <c r="F143" s="188">
        <f t="shared" si="7"/>
        <v>0</v>
      </c>
      <c r="G143" s="132"/>
    </row>
    <row r="144" spans="1:7" x14ac:dyDescent="0.2">
      <c r="A144" s="28">
        <v>5262</v>
      </c>
      <c r="B144" s="27" t="s">
        <v>259</v>
      </c>
      <c r="E144" s="143">
        <v>0</v>
      </c>
      <c r="F144" s="188">
        <f t="shared" si="7"/>
        <v>0</v>
      </c>
      <c r="G144" s="132"/>
    </row>
    <row r="145" spans="1:7" x14ac:dyDescent="0.2">
      <c r="A145" s="28">
        <v>5270</v>
      </c>
      <c r="B145" s="27" t="s">
        <v>260</v>
      </c>
      <c r="E145" s="142">
        <v>0</v>
      </c>
      <c r="F145" s="187">
        <f t="shared" si="7"/>
        <v>0</v>
      </c>
      <c r="G145" s="132"/>
    </row>
    <row r="146" spans="1:7" x14ac:dyDescent="0.2">
      <c r="A146" s="28">
        <v>5271</v>
      </c>
      <c r="B146" s="27" t="s">
        <v>261</v>
      </c>
      <c r="E146" s="143">
        <v>0</v>
      </c>
      <c r="F146" s="188">
        <f t="shared" si="7"/>
        <v>0</v>
      </c>
      <c r="G146" s="132"/>
    </row>
    <row r="147" spans="1:7" x14ac:dyDescent="0.2">
      <c r="A147" s="28">
        <v>5280</v>
      </c>
      <c r="B147" s="27" t="s">
        <v>262</v>
      </c>
      <c r="E147" s="142">
        <v>0</v>
      </c>
      <c r="F147" s="187">
        <f t="shared" si="7"/>
        <v>0</v>
      </c>
      <c r="G147" s="132"/>
    </row>
    <row r="148" spans="1:7" x14ac:dyDescent="0.2">
      <c r="A148" s="28">
        <v>5281</v>
      </c>
      <c r="B148" s="27" t="s">
        <v>263</v>
      </c>
      <c r="E148" s="143">
        <v>0</v>
      </c>
      <c r="F148" s="188">
        <f t="shared" si="7"/>
        <v>0</v>
      </c>
      <c r="G148" s="132"/>
    </row>
    <row r="149" spans="1:7" x14ac:dyDescent="0.2">
      <c r="A149" s="28">
        <v>5282</v>
      </c>
      <c r="B149" s="27" t="s">
        <v>264</v>
      </c>
      <c r="E149" s="143">
        <v>0</v>
      </c>
      <c r="F149" s="188">
        <f t="shared" si="7"/>
        <v>0</v>
      </c>
      <c r="G149" s="132"/>
    </row>
    <row r="150" spans="1:7" x14ac:dyDescent="0.2">
      <c r="A150" s="28">
        <v>5283</v>
      </c>
      <c r="B150" s="27" t="s">
        <v>265</v>
      </c>
      <c r="E150" s="143">
        <v>0</v>
      </c>
      <c r="F150" s="188">
        <f t="shared" si="7"/>
        <v>0</v>
      </c>
      <c r="G150" s="132"/>
    </row>
    <row r="151" spans="1:7" x14ac:dyDescent="0.2">
      <c r="A151" s="28">
        <v>5284</v>
      </c>
      <c r="B151" s="27" t="s">
        <v>266</v>
      </c>
      <c r="E151" s="143">
        <v>0</v>
      </c>
      <c r="F151" s="188">
        <f t="shared" si="7"/>
        <v>0</v>
      </c>
      <c r="G151" s="132"/>
    </row>
    <row r="152" spans="1:7" x14ac:dyDescent="0.2">
      <c r="A152" s="28">
        <v>5285</v>
      </c>
      <c r="B152" s="27" t="s">
        <v>267</v>
      </c>
      <c r="E152" s="143">
        <v>0</v>
      </c>
      <c r="F152" s="188">
        <f t="shared" si="7"/>
        <v>0</v>
      </c>
      <c r="G152" s="132"/>
    </row>
    <row r="153" spans="1:7" x14ac:dyDescent="0.2">
      <c r="A153" s="28">
        <v>5290</v>
      </c>
      <c r="B153" s="27" t="s">
        <v>268</v>
      </c>
      <c r="E153" s="142">
        <v>0</v>
      </c>
      <c r="F153" s="187">
        <f t="shared" si="7"/>
        <v>0</v>
      </c>
      <c r="G153" s="132"/>
    </row>
    <row r="154" spans="1:7" x14ac:dyDescent="0.2">
      <c r="A154" s="28">
        <v>5291</v>
      </c>
      <c r="B154" s="27" t="s">
        <v>269</v>
      </c>
      <c r="E154" s="143">
        <v>0</v>
      </c>
      <c r="F154" s="188">
        <f t="shared" si="7"/>
        <v>0</v>
      </c>
      <c r="G154" s="132"/>
    </row>
    <row r="155" spans="1:7" x14ac:dyDescent="0.2">
      <c r="A155" s="28">
        <v>5292</v>
      </c>
      <c r="B155" s="27" t="s">
        <v>270</v>
      </c>
      <c r="E155" s="143">
        <v>0</v>
      </c>
      <c r="F155" s="188">
        <f t="shared" si="7"/>
        <v>0</v>
      </c>
      <c r="G155" s="132"/>
    </row>
    <row r="156" spans="1:7" x14ac:dyDescent="0.2">
      <c r="A156" s="28">
        <v>5300</v>
      </c>
      <c r="B156" s="27" t="s">
        <v>271</v>
      </c>
      <c r="E156" s="142">
        <v>0</v>
      </c>
      <c r="F156" s="187">
        <f t="shared" si="7"/>
        <v>0</v>
      </c>
      <c r="G156" s="132"/>
    </row>
    <row r="157" spans="1:7" x14ac:dyDescent="0.2">
      <c r="A157" s="28">
        <v>5310</v>
      </c>
      <c r="B157" s="27" t="s">
        <v>187</v>
      </c>
      <c r="E157" s="142">
        <v>0</v>
      </c>
      <c r="F157" s="187">
        <f t="shared" si="7"/>
        <v>0</v>
      </c>
      <c r="G157" s="132"/>
    </row>
    <row r="158" spans="1:7" x14ac:dyDescent="0.2">
      <c r="A158" s="28">
        <v>5311</v>
      </c>
      <c r="B158" s="27" t="s">
        <v>272</v>
      </c>
      <c r="E158" s="143">
        <v>0</v>
      </c>
      <c r="F158" s="188">
        <f t="shared" si="7"/>
        <v>0</v>
      </c>
      <c r="G158" s="132"/>
    </row>
    <row r="159" spans="1:7" x14ac:dyDescent="0.2">
      <c r="A159" s="28">
        <v>5312</v>
      </c>
      <c r="B159" s="27" t="s">
        <v>273</v>
      </c>
      <c r="E159" s="143">
        <v>0</v>
      </c>
      <c r="F159" s="188">
        <f t="shared" ref="F159:F212" si="8">E159/E$94</f>
        <v>0</v>
      </c>
      <c r="G159" s="132"/>
    </row>
    <row r="160" spans="1:7" x14ac:dyDescent="0.2">
      <c r="A160" s="28">
        <v>5320</v>
      </c>
      <c r="B160" s="27" t="s">
        <v>188</v>
      </c>
      <c r="E160" s="142">
        <v>0</v>
      </c>
      <c r="F160" s="187">
        <f t="shared" si="8"/>
        <v>0</v>
      </c>
      <c r="G160" s="132"/>
    </row>
    <row r="161" spans="1:7" x14ac:dyDescent="0.2">
      <c r="A161" s="28">
        <v>5321</v>
      </c>
      <c r="B161" s="27" t="s">
        <v>274</v>
      </c>
      <c r="E161" s="143">
        <v>0</v>
      </c>
      <c r="F161" s="188">
        <f t="shared" si="8"/>
        <v>0</v>
      </c>
      <c r="G161" s="132"/>
    </row>
    <row r="162" spans="1:7" x14ac:dyDescent="0.2">
      <c r="A162" s="28">
        <v>5322</v>
      </c>
      <c r="B162" s="27" t="s">
        <v>275</v>
      </c>
      <c r="E162" s="143">
        <v>0</v>
      </c>
      <c r="F162" s="188">
        <f t="shared" si="8"/>
        <v>0</v>
      </c>
      <c r="G162" s="132"/>
    </row>
    <row r="163" spans="1:7" x14ac:dyDescent="0.2">
      <c r="A163" s="28">
        <v>5330</v>
      </c>
      <c r="B163" s="27" t="s">
        <v>189</v>
      </c>
      <c r="E163" s="142">
        <v>0</v>
      </c>
      <c r="F163" s="187">
        <f t="shared" si="8"/>
        <v>0</v>
      </c>
      <c r="G163" s="132"/>
    </row>
    <row r="164" spans="1:7" x14ac:dyDescent="0.2">
      <c r="A164" s="28">
        <v>5331</v>
      </c>
      <c r="B164" s="27" t="s">
        <v>276</v>
      </c>
      <c r="E164" s="143">
        <v>0</v>
      </c>
      <c r="F164" s="188">
        <f t="shared" si="8"/>
        <v>0</v>
      </c>
      <c r="G164" s="132"/>
    </row>
    <row r="165" spans="1:7" x14ac:dyDescent="0.2">
      <c r="A165" s="28">
        <v>5332</v>
      </c>
      <c r="B165" s="27" t="s">
        <v>277</v>
      </c>
      <c r="E165" s="143">
        <v>0</v>
      </c>
      <c r="F165" s="188">
        <f t="shared" si="8"/>
        <v>0</v>
      </c>
      <c r="G165" s="132"/>
    </row>
    <row r="166" spans="1:7" x14ac:dyDescent="0.2">
      <c r="A166" s="28">
        <v>5400</v>
      </c>
      <c r="B166" s="27" t="s">
        <v>278</v>
      </c>
      <c r="E166" s="142">
        <v>0</v>
      </c>
      <c r="F166" s="187">
        <f t="shared" si="8"/>
        <v>0</v>
      </c>
      <c r="G166" s="132"/>
    </row>
    <row r="167" spans="1:7" x14ac:dyDescent="0.2">
      <c r="A167" s="28">
        <v>5410</v>
      </c>
      <c r="B167" s="27" t="s">
        <v>279</v>
      </c>
      <c r="E167" s="142">
        <v>0</v>
      </c>
      <c r="F167" s="187">
        <f t="shared" si="8"/>
        <v>0</v>
      </c>
      <c r="G167" s="132"/>
    </row>
    <row r="168" spans="1:7" x14ac:dyDescent="0.2">
      <c r="A168" s="28">
        <v>5411</v>
      </c>
      <c r="B168" s="27" t="s">
        <v>280</v>
      </c>
      <c r="E168" s="143">
        <v>0</v>
      </c>
      <c r="F168" s="188">
        <f t="shared" si="8"/>
        <v>0</v>
      </c>
      <c r="G168" s="132"/>
    </row>
    <row r="169" spans="1:7" x14ac:dyDescent="0.2">
      <c r="A169" s="28">
        <v>5412</v>
      </c>
      <c r="B169" s="27" t="s">
        <v>281</v>
      </c>
      <c r="E169" s="143">
        <v>0</v>
      </c>
      <c r="F169" s="188">
        <f t="shared" si="8"/>
        <v>0</v>
      </c>
      <c r="G169" s="132"/>
    </row>
    <row r="170" spans="1:7" x14ac:dyDescent="0.2">
      <c r="A170" s="28">
        <v>5420</v>
      </c>
      <c r="B170" s="27" t="s">
        <v>282</v>
      </c>
      <c r="E170" s="142">
        <v>0</v>
      </c>
      <c r="F170" s="187">
        <f t="shared" si="8"/>
        <v>0</v>
      </c>
      <c r="G170" s="132"/>
    </row>
    <row r="171" spans="1:7" x14ac:dyDescent="0.2">
      <c r="A171" s="28">
        <v>5421</v>
      </c>
      <c r="B171" s="27" t="s">
        <v>283</v>
      </c>
      <c r="E171" s="143">
        <v>0</v>
      </c>
      <c r="F171" s="188">
        <f t="shared" si="8"/>
        <v>0</v>
      </c>
      <c r="G171" s="132"/>
    </row>
    <row r="172" spans="1:7" x14ac:dyDescent="0.2">
      <c r="A172" s="28">
        <v>5422</v>
      </c>
      <c r="B172" s="27" t="s">
        <v>284</v>
      </c>
      <c r="E172" s="143">
        <v>0</v>
      </c>
      <c r="F172" s="188">
        <f t="shared" si="8"/>
        <v>0</v>
      </c>
      <c r="G172" s="132"/>
    </row>
    <row r="173" spans="1:7" x14ac:dyDescent="0.2">
      <c r="A173" s="28">
        <v>5430</v>
      </c>
      <c r="B173" s="27" t="s">
        <v>285</v>
      </c>
      <c r="E173" s="142">
        <v>0</v>
      </c>
      <c r="F173" s="187">
        <f t="shared" si="8"/>
        <v>0</v>
      </c>
      <c r="G173" s="132"/>
    </row>
    <row r="174" spans="1:7" x14ac:dyDescent="0.2">
      <c r="A174" s="28">
        <v>5431</v>
      </c>
      <c r="B174" s="27" t="s">
        <v>286</v>
      </c>
      <c r="E174" s="143">
        <v>0</v>
      </c>
      <c r="F174" s="188">
        <f t="shared" si="8"/>
        <v>0</v>
      </c>
      <c r="G174" s="132"/>
    </row>
    <row r="175" spans="1:7" x14ac:dyDescent="0.2">
      <c r="A175" s="28">
        <v>5432</v>
      </c>
      <c r="B175" s="27" t="s">
        <v>287</v>
      </c>
      <c r="E175" s="143">
        <v>0</v>
      </c>
      <c r="F175" s="188">
        <f t="shared" si="8"/>
        <v>0</v>
      </c>
      <c r="G175" s="132"/>
    </row>
    <row r="176" spans="1:7" x14ac:dyDescent="0.2">
      <c r="A176" s="28">
        <v>5440</v>
      </c>
      <c r="B176" s="27" t="s">
        <v>288</v>
      </c>
      <c r="E176" s="142">
        <v>0</v>
      </c>
      <c r="F176" s="187">
        <f t="shared" si="8"/>
        <v>0</v>
      </c>
      <c r="G176" s="132"/>
    </row>
    <row r="177" spans="1:7" x14ac:dyDescent="0.2">
      <c r="A177" s="28">
        <v>5441</v>
      </c>
      <c r="B177" s="27" t="s">
        <v>288</v>
      </c>
      <c r="E177" s="143">
        <v>0</v>
      </c>
      <c r="F177" s="188">
        <f t="shared" si="8"/>
        <v>0</v>
      </c>
      <c r="G177" s="132"/>
    </row>
    <row r="178" spans="1:7" x14ac:dyDescent="0.2">
      <c r="A178" s="28">
        <v>5450</v>
      </c>
      <c r="B178" s="27" t="s">
        <v>289</v>
      </c>
      <c r="E178" s="142">
        <v>0</v>
      </c>
      <c r="F178" s="187">
        <f t="shared" si="8"/>
        <v>0</v>
      </c>
      <c r="G178" s="132"/>
    </row>
    <row r="179" spans="1:7" x14ac:dyDescent="0.2">
      <c r="A179" s="28">
        <v>5451</v>
      </c>
      <c r="B179" s="27" t="s">
        <v>290</v>
      </c>
      <c r="E179" s="143">
        <v>0</v>
      </c>
      <c r="F179" s="188">
        <f t="shared" si="8"/>
        <v>0</v>
      </c>
      <c r="G179" s="132"/>
    </row>
    <row r="180" spans="1:7" x14ac:dyDescent="0.2">
      <c r="A180" s="28">
        <v>5452</v>
      </c>
      <c r="B180" s="27" t="s">
        <v>291</v>
      </c>
      <c r="E180" s="143">
        <v>0</v>
      </c>
      <c r="F180" s="188">
        <f t="shared" si="8"/>
        <v>0</v>
      </c>
      <c r="G180" s="132"/>
    </row>
    <row r="181" spans="1:7" x14ac:dyDescent="0.2">
      <c r="A181" s="28">
        <v>5500</v>
      </c>
      <c r="B181" s="27" t="s">
        <v>292</v>
      </c>
      <c r="E181" s="142">
        <v>82417657.620000005</v>
      </c>
      <c r="F181" s="187">
        <f t="shared" si="8"/>
        <v>8.5810881004904305E-2</v>
      </c>
      <c r="G181" s="132"/>
    </row>
    <row r="182" spans="1:7" x14ac:dyDescent="0.2">
      <c r="A182" s="28">
        <v>5510</v>
      </c>
      <c r="B182" s="27" t="s">
        <v>293</v>
      </c>
      <c r="E182" s="142">
        <v>82413299.549999997</v>
      </c>
      <c r="F182" s="187">
        <f t="shared" si="8"/>
        <v>8.5806343508486899E-2</v>
      </c>
      <c r="G182" s="132"/>
    </row>
    <row r="183" spans="1:7" x14ac:dyDescent="0.2">
      <c r="A183" s="28">
        <v>5511</v>
      </c>
      <c r="B183" s="27" t="s">
        <v>294</v>
      </c>
      <c r="E183" s="143">
        <v>0</v>
      </c>
      <c r="F183" s="188">
        <f t="shared" si="8"/>
        <v>0</v>
      </c>
      <c r="G183" s="132"/>
    </row>
    <row r="184" spans="1:7" x14ac:dyDescent="0.2">
      <c r="A184" s="28">
        <v>5512</v>
      </c>
      <c r="B184" s="27" t="s">
        <v>295</v>
      </c>
      <c r="E184" s="143">
        <v>0</v>
      </c>
      <c r="F184" s="188">
        <f t="shared" si="8"/>
        <v>0</v>
      </c>
      <c r="G184" s="132"/>
    </row>
    <row r="185" spans="1:7" x14ac:dyDescent="0.2">
      <c r="A185" s="28">
        <v>5513</v>
      </c>
      <c r="B185" s="27" t="s">
        <v>296</v>
      </c>
      <c r="E185" s="143">
        <v>47812190.530000001</v>
      </c>
      <c r="F185" s="188">
        <f t="shared" si="8"/>
        <v>4.9780669708793433E-2</v>
      </c>
      <c r="G185" s="132"/>
    </row>
    <row r="186" spans="1:7" x14ac:dyDescent="0.2">
      <c r="A186" s="28">
        <v>5514</v>
      </c>
      <c r="B186" s="27" t="s">
        <v>297</v>
      </c>
      <c r="E186" s="143">
        <v>0</v>
      </c>
      <c r="F186" s="188">
        <f t="shared" si="8"/>
        <v>0</v>
      </c>
      <c r="G186" s="132"/>
    </row>
    <row r="187" spans="1:7" x14ac:dyDescent="0.2">
      <c r="A187" s="28">
        <v>5515</v>
      </c>
      <c r="B187" s="27" t="s">
        <v>298</v>
      </c>
      <c r="E187" s="143">
        <v>34524583.82</v>
      </c>
      <c r="F187" s="188">
        <f t="shared" si="8"/>
        <v>3.5945997975110423E-2</v>
      </c>
      <c r="G187" s="132"/>
    </row>
    <row r="188" spans="1:7" x14ac:dyDescent="0.2">
      <c r="A188" s="28">
        <v>5516</v>
      </c>
      <c r="B188" s="27" t="s">
        <v>299</v>
      </c>
      <c r="E188" s="143">
        <v>0</v>
      </c>
      <c r="F188" s="188">
        <f t="shared" si="8"/>
        <v>0</v>
      </c>
      <c r="G188" s="132"/>
    </row>
    <row r="189" spans="1:7" x14ac:dyDescent="0.2">
      <c r="A189" s="28">
        <v>5517</v>
      </c>
      <c r="B189" s="27" t="s">
        <v>300</v>
      </c>
      <c r="E189" s="143">
        <v>75206.5</v>
      </c>
      <c r="F189" s="188">
        <f t="shared" si="8"/>
        <v>7.8302832289294257E-5</v>
      </c>
      <c r="G189" s="132"/>
    </row>
    <row r="190" spans="1:7" x14ac:dyDescent="0.2">
      <c r="A190" s="28">
        <v>5518</v>
      </c>
      <c r="B190" s="27" t="s">
        <v>20</v>
      </c>
      <c r="E190" s="143">
        <v>1318.7</v>
      </c>
      <c r="F190" s="188">
        <f t="shared" si="8"/>
        <v>1.3729922937497736E-6</v>
      </c>
      <c r="G190" s="132"/>
    </row>
    <row r="191" spans="1:7" x14ac:dyDescent="0.2">
      <c r="A191" s="28">
        <v>5520</v>
      </c>
      <c r="B191" s="27" t="s">
        <v>19</v>
      </c>
      <c r="E191" s="142">
        <v>0</v>
      </c>
      <c r="F191" s="187">
        <f t="shared" si="8"/>
        <v>0</v>
      </c>
      <c r="G191" s="132"/>
    </row>
    <row r="192" spans="1:7" x14ac:dyDescent="0.2">
      <c r="A192" s="28">
        <v>5521</v>
      </c>
      <c r="B192" s="27" t="s">
        <v>301</v>
      </c>
      <c r="E192" s="143">
        <v>0</v>
      </c>
      <c r="F192" s="188">
        <f t="shared" si="8"/>
        <v>0</v>
      </c>
      <c r="G192" s="132"/>
    </row>
    <row r="193" spans="1:7" x14ac:dyDescent="0.2">
      <c r="A193" s="28">
        <v>5522</v>
      </c>
      <c r="B193" s="27" t="s">
        <v>302</v>
      </c>
      <c r="E193" s="143">
        <v>0</v>
      </c>
      <c r="F193" s="188">
        <f t="shared" si="8"/>
        <v>0</v>
      </c>
      <c r="G193" s="132"/>
    </row>
    <row r="194" spans="1:7" x14ac:dyDescent="0.2">
      <c r="A194" s="28">
        <v>5530</v>
      </c>
      <c r="B194" s="27" t="s">
        <v>303</v>
      </c>
      <c r="E194" s="142">
        <v>0</v>
      </c>
      <c r="F194" s="187">
        <f t="shared" si="8"/>
        <v>0</v>
      </c>
      <c r="G194" s="132"/>
    </row>
    <row r="195" spans="1:7" x14ac:dyDescent="0.2">
      <c r="A195" s="28">
        <v>5531</v>
      </c>
      <c r="B195" s="27" t="s">
        <v>304</v>
      </c>
      <c r="E195" s="143">
        <v>0</v>
      </c>
      <c r="F195" s="188">
        <f t="shared" si="8"/>
        <v>0</v>
      </c>
      <c r="G195" s="132"/>
    </row>
    <row r="196" spans="1:7" x14ac:dyDescent="0.2">
      <c r="A196" s="28">
        <v>5532</v>
      </c>
      <c r="B196" s="27" t="s">
        <v>305</v>
      </c>
      <c r="E196" s="143">
        <v>0</v>
      </c>
      <c r="F196" s="188">
        <f t="shared" si="8"/>
        <v>0</v>
      </c>
      <c r="G196" s="132"/>
    </row>
    <row r="197" spans="1:7" x14ac:dyDescent="0.2">
      <c r="A197" s="28">
        <v>5533</v>
      </c>
      <c r="B197" s="27" t="s">
        <v>306</v>
      </c>
      <c r="E197" s="143">
        <v>0</v>
      </c>
      <c r="F197" s="188">
        <f t="shared" si="8"/>
        <v>0</v>
      </c>
      <c r="G197" s="132"/>
    </row>
    <row r="198" spans="1:7" x14ac:dyDescent="0.2">
      <c r="A198" s="28">
        <v>5534</v>
      </c>
      <c r="B198" s="27" t="s">
        <v>307</v>
      </c>
      <c r="E198" s="143">
        <v>0</v>
      </c>
      <c r="F198" s="188">
        <f t="shared" si="8"/>
        <v>0</v>
      </c>
      <c r="G198" s="132"/>
    </row>
    <row r="199" spans="1:7" x14ac:dyDescent="0.2">
      <c r="A199" s="28">
        <v>5535</v>
      </c>
      <c r="B199" s="27" t="s">
        <v>308</v>
      </c>
      <c r="E199" s="143">
        <v>0</v>
      </c>
      <c r="F199" s="188">
        <f t="shared" si="8"/>
        <v>0</v>
      </c>
      <c r="G199" s="132"/>
    </row>
    <row r="200" spans="1:7" x14ac:dyDescent="0.2">
      <c r="A200" s="28">
        <v>5590</v>
      </c>
      <c r="B200" s="63" t="s">
        <v>309</v>
      </c>
      <c r="E200" s="142">
        <v>4358.07</v>
      </c>
      <c r="F200" s="187">
        <f t="shared" si="8"/>
        <v>4.5374964173974941E-6</v>
      </c>
      <c r="G200" s="132"/>
    </row>
    <row r="201" spans="1:7" x14ac:dyDescent="0.2">
      <c r="A201" s="28">
        <v>5591</v>
      </c>
      <c r="B201" s="27" t="s">
        <v>310</v>
      </c>
      <c r="E201" s="143">
        <v>0</v>
      </c>
      <c r="F201" s="188">
        <f t="shared" si="8"/>
        <v>0</v>
      </c>
      <c r="G201" s="132"/>
    </row>
    <row r="202" spans="1:7" x14ac:dyDescent="0.2">
      <c r="A202" s="28">
        <v>5592</v>
      </c>
      <c r="B202" s="27" t="s">
        <v>311</v>
      </c>
      <c r="E202" s="143">
        <v>0</v>
      </c>
      <c r="F202" s="188">
        <f t="shared" si="8"/>
        <v>0</v>
      </c>
      <c r="G202" s="132"/>
    </row>
    <row r="203" spans="1:7" x14ac:dyDescent="0.2">
      <c r="A203" s="28">
        <v>5593</v>
      </c>
      <c r="B203" s="27" t="s">
        <v>312</v>
      </c>
      <c r="E203" s="143">
        <v>0</v>
      </c>
      <c r="F203" s="188">
        <f t="shared" si="8"/>
        <v>0</v>
      </c>
      <c r="G203" s="132"/>
    </row>
    <row r="204" spans="1:7" x14ac:dyDescent="0.2">
      <c r="A204" s="28">
        <v>5594</v>
      </c>
      <c r="B204" s="27" t="s">
        <v>392</v>
      </c>
      <c r="E204" s="143">
        <v>4357.87</v>
      </c>
      <c r="F204" s="188">
        <f t="shared" si="8"/>
        <v>4.5372881831829267E-6</v>
      </c>
      <c r="G204" s="132"/>
    </row>
    <row r="205" spans="1:7" x14ac:dyDescent="0.2">
      <c r="A205" s="28">
        <v>5595</v>
      </c>
      <c r="B205" s="27" t="s">
        <v>314</v>
      </c>
      <c r="E205" s="143">
        <v>0</v>
      </c>
      <c r="F205" s="188">
        <f t="shared" si="8"/>
        <v>0</v>
      </c>
      <c r="G205" s="132"/>
    </row>
    <row r="206" spans="1:7" x14ac:dyDescent="0.2">
      <c r="A206" s="28">
        <v>5596</v>
      </c>
      <c r="B206" s="27" t="s">
        <v>209</v>
      </c>
      <c r="E206" s="143">
        <v>0</v>
      </c>
      <c r="F206" s="188">
        <f t="shared" si="8"/>
        <v>0</v>
      </c>
      <c r="G206" s="132"/>
    </row>
    <row r="207" spans="1:7" x14ac:dyDescent="0.2">
      <c r="A207" s="28">
        <v>5597</v>
      </c>
      <c r="B207" s="27" t="s">
        <v>315</v>
      </c>
      <c r="E207" s="143">
        <v>0</v>
      </c>
      <c r="F207" s="188">
        <f t="shared" si="8"/>
        <v>0</v>
      </c>
      <c r="G207" s="132"/>
    </row>
    <row r="208" spans="1:7" x14ac:dyDescent="0.2">
      <c r="A208" s="28">
        <v>5598</v>
      </c>
      <c r="B208" s="27" t="s">
        <v>393</v>
      </c>
      <c r="E208" s="143">
        <v>0</v>
      </c>
      <c r="F208" s="188">
        <f t="shared" si="8"/>
        <v>0</v>
      </c>
      <c r="G208" s="132"/>
    </row>
    <row r="209" spans="1:7" x14ac:dyDescent="0.2">
      <c r="A209" s="28">
        <v>5599</v>
      </c>
      <c r="B209" s="27" t="s">
        <v>316</v>
      </c>
      <c r="E209" s="143">
        <v>0.2</v>
      </c>
      <c r="F209" s="188">
        <f t="shared" si="8"/>
        <v>2.0823421456734264E-10</v>
      </c>
      <c r="G209" s="132"/>
    </row>
    <row r="210" spans="1:7" x14ac:dyDescent="0.2">
      <c r="A210" s="28">
        <v>5600</v>
      </c>
      <c r="B210" s="27" t="s">
        <v>18</v>
      </c>
      <c r="E210" s="142">
        <v>0</v>
      </c>
      <c r="F210" s="187">
        <f t="shared" si="8"/>
        <v>0</v>
      </c>
      <c r="G210" s="132"/>
    </row>
    <row r="211" spans="1:7" x14ac:dyDescent="0.2">
      <c r="A211" s="28">
        <v>5610</v>
      </c>
      <c r="B211" s="27" t="s">
        <v>317</v>
      </c>
      <c r="E211" s="142">
        <v>0</v>
      </c>
      <c r="F211" s="187">
        <f t="shared" si="8"/>
        <v>0</v>
      </c>
      <c r="G211" s="132"/>
    </row>
    <row r="212" spans="1:7" x14ac:dyDescent="0.2">
      <c r="A212" s="28">
        <v>5611</v>
      </c>
      <c r="B212" s="27" t="s">
        <v>318</v>
      </c>
      <c r="E212" s="143">
        <v>0</v>
      </c>
      <c r="F212" s="188">
        <f t="shared" si="8"/>
        <v>0</v>
      </c>
      <c r="G212" s="132"/>
    </row>
    <row r="214" spans="1:7" x14ac:dyDescent="0.2">
      <c r="A214" s="197" t="s">
        <v>515</v>
      </c>
      <c r="B214" s="197"/>
      <c r="C214" s="197"/>
      <c r="D214" s="197"/>
      <c r="E214" s="197"/>
      <c r="F214" s="197"/>
      <c r="G214" s="197"/>
    </row>
  </sheetData>
  <sheetProtection formatCells="0" formatColumns="0" formatRows="0" insertColumns="0" insertRows="0" insertHyperlinks="0" deleteColumns="0" deleteRows="0" sort="0" autoFilter="0" pivotTables="0"/>
  <mergeCells count="17">
    <mergeCell ref="A214:G214"/>
    <mergeCell ref="B55:D55"/>
    <mergeCell ref="B56:D56"/>
    <mergeCell ref="B57:D57"/>
    <mergeCell ref="A1:E1"/>
    <mergeCell ref="A2:E2"/>
    <mergeCell ref="A3:E3"/>
    <mergeCell ref="B50:D50"/>
    <mergeCell ref="B51:D51"/>
    <mergeCell ref="B52:D52"/>
    <mergeCell ref="B53:D53"/>
    <mergeCell ref="B54:D54"/>
    <mergeCell ref="B18:D18"/>
    <mergeCell ref="B28:D28"/>
    <mergeCell ref="B33:D33"/>
    <mergeCell ref="B37:D37"/>
    <mergeCell ref="B44:D44"/>
  </mergeCells>
  <printOptions horizontalCentered="1"/>
  <pageMargins left="0.70866141732283472" right="0.70866141732283472" top="0.35433070866141736" bottom="0.15748031496062992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sqref="A1:D1"/>
    </sheetView>
  </sheetViews>
  <sheetFormatPr baseColWidth="10" defaultColWidth="9.140625" defaultRowHeight="11.25" x14ac:dyDescent="0.2"/>
  <cols>
    <col min="1" max="1" width="10" style="7" customWidth="1"/>
    <col min="2" max="2" width="21.5703125" style="7" customWidth="1"/>
    <col min="3" max="3" width="27.5703125" style="7" customWidth="1"/>
    <col min="4" max="4" width="25.7109375" style="7" customWidth="1"/>
    <col min="5" max="5" width="27.42578125" style="7" bestFit="1" customWidth="1"/>
    <col min="6" max="6" width="26.28515625" style="7" customWidth="1"/>
    <col min="7" max="16384" width="9.140625" style="7"/>
  </cols>
  <sheetData>
    <row r="1" spans="1:6" ht="12.2" customHeight="1" x14ac:dyDescent="0.2">
      <c r="A1" s="201" t="str">
        <f>ESF!A1</f>
        <v>Poder Judicial del Estado de Guanajuato</v>
      </c>
      <c r="B1" s="201"/>
      <c r="C1" s="201"/>
      <c r="D1" s="201"/>
      <c r="E1" s="104" t="s">
        <v>50</v>
      </c>
      <c r="F1" s="105">
        <f>ESF!H1</f>
        <v>2024</v>
      </c>
    </row>
    <row r="2" spans="1:6" ht="12.2" customHeight="1" x14ac:dyDescent="0.2">
      <c r="A2" s="201" t="s">
        <v>319</v>
      </c>
      <c r="B2" s="201"/>
      <c r="C2" s="201"/>
      <c r="D2" s="201"/>
      <c r="E2" s="104" t="s">
        <v>51</v>
      </c>
      <c r="F2" s="105" t="str">
        <f>ESF!H2</f>
        <v>Trimestral</v>
      </c>
    </row>
    <row r="3" spans="1:6" ht="12.2" customHeight="1" x14ac:dyDescent="0.2">
      <c r="A3" s="201" t="str">
        <f>ESF!A3</f>
        <v>Correspondiente del 1 de Enero al 30 de Junio de 2024</v>
      </c>
      <c r="B3" s="201"/>
      <c r="C3" s="201"/>
      <c r="D3" s="201"/>
      <c r="E3" s="104" t="s">
        <v>52</v>
      </c>
      <c r="F3" s="105">
        <f>ESF!H3</f>
        <v>2</v>
      </c>
    </row>
    <row r="5" spans="1:6" x14ac:dyDescent="0.2">
      <c r="A5" s="109" t="s">
        <v>53</v>
      </c>
      <c r="B5" s="107"/>
      <c r="C5" s="107"/>
      <c r="D5" s="107"/>
      <c r="E5" s="107"/>
      <c r="F5" s="107"/>
    </row>
    <row r="6" spans="1:6" x14ac:dyDescent="0.2">
      <c r="A6" s="107" t="s">
        <v>47</v>
      </c>
      <c r="B6" s="107"/>
      <c r="C6" s="107"/>
      <c r="D6" s="107"/>
      <c r="E6" s="107"/>
      <c r="F6" s="107"/>
    </row>
    <row r="7" spans="1:6" x14ac:dyDescent="0.2">
      <c r="A7" s="108" t="s">
        <v>25</v>
      </c>
      <c r="B7" s="107" t="s">
        <v>22</v>
      </c>
      <c r="C7" s="107"/>
      <c r="D7" s="108" t="s">
        <v>23</v>
      </c>
      <c r="E7" s="108" t="s">
        <v>24</v>
      </c>
      <c r="F7" s="108" t="s">
        <v>26</v>
      </c>
    </row>
    <row r="8" spans="1:6" x14ac:dyDescent="0.2">
      <c r="A8" s="8">
        <v>3110</v>
      </c>
      <c r="B8" s="7" t="s">
        <v>188</v>
      </c>
      <c r="D8" s="123">
        <v>1167325163.78</v>
      </c>
      <c r="E8" s="8" t="s">
        <v>361</v>
      </c>
      <c r="F8" s="8" t="s">
        <v>362</v>
      </c>
    </row>
    <row r="9" spans="1:6" x14ac:dyDescent="0.2">
      <c r="A9" s="8">
        <v>3120</v>
      </c>
      <c r="B9" s="7" t="s">
        <v>320</v>
      </c>
      <c r="D9" s="123">
        <v>48682567.210000001</v>
      </c>
      <c r="E9" s="8" t="s">
        <v>361</v>
      </c>
      <c r="F9" s="8" t="s">
        <v>487</v>
      </c>
    </row>
    <row r="10" spans="1:6" x14ac:dyDescent="0.2">
      <c r="A10" s="8">
        <v>3130</v>
      </c>
      <c r="B10" s="7" t="s">
        <v>321</v>
      </c>
      <c r="D10" s="123">
        <v>0</v>
      </c>
      <c r="E10" s="8" t="s">
        <v>351</v>
      </c>
      <c r="F10" s="8" t="s">
        <v>351</v>
      </c>
    </row>
    <row r="12" spans="1:6" x14ac:dyDescent="0.2">
      <c r="A12" s="107" t="s">
        <v>48</v>
      </c>
      <c r="B12" s="107"/>
      <c r="C12" s="107"/>
      <c r="D12" s="107"/>
      <c r="E12" s="107"/>
      <c r="F12" s="107"/>
    </row>
    <row r="13" spans="1:6" x14ac:dyDescent="0.2">
      <c r="A13" s="108" t="s">
        <v>25</v>
      </c>
      <c r="B13" s="107" t="s">
        <v>22</v>
      </c>
      <c r="C13" s="107"/>
      <c r="D13" s="108" t="s">
        <v>23</v>
      </c>
      <c r="E13" s="108" t="s">
        <v>322</v>
      </c>
      <c r="F13" s="107"/>
    </row>
    <row r="14" spans="1:6" x14ac:dyDescent="0.2">
      <c r="A14" s="8">
        <v>3210</v>
      </c>
      <c r="B14" s="7" t="s">
        <v>323</v>
      </c>
      <c r="D14" s="123">
        <v>383400093.19</v>
      </c>
      <c r="E14" s="8" t="s">
        <v>363</v>
      </c>
    </row>
    <row r="15" spans="1:6" x14ac:dyDescent="0.2">
      <c r="A15" s="8">
        <v>3220</v>
      </c>
      <c r="B15" s="7" t="s">
        <v>324</v>
      </c>
      <c r="D15" s="123">
        <v>1127913503.9300001</v>
      </c>
      <c r="E15" s="8" t="s">
        <v>363</v>
      </c>
    </row>
    <row r="16" spans="1:6" x14ac:dyDescent="0.2">
      <c r="A16" s="8">
        <v>3230</v>
      </c>
      <c r="B16" s="7" t="s">
        <v>325</v>
      </c>
      <c r="D16" s="123">
        <v>-863862.68</v>
      </c>
      <c r="E16" s="8" t="s">
        <v>363</v>
      </c>
    </row>
    <row r="17" spans="1:6" x14ac:dyDescent="0.2">
      <c r="A17" s="8">
        <v>3231</v>
      </c>
      <c r="B17" s="7" t="s">
        <v>326</v>
      </c>
      <c r="D17" s="123">
        <v>-863862.68</v>
      </c>
      <c r="E17" s="8" t="s">
        <v>363</v>
      </c>
    </row>
    <row r="18" spans="1:6" x14ac:dyDescent="0.2">
      <c r="A18" s="8">
        <v>3232</v>
      </c>
      <c r="B18" s="7" t="s">
        <v>327</v>
      </c>
      <c r="D18" s="123">
        <v>0</v>
      </c>
      <c r="E18" s="8" t="s">
        <v>351</v>
      </c>
    </row>
    <row r="19" spans="1:6" x14ac:dyDescent="0.2">
      <c r="A19" s="8">
        <v>3233</v>
      </c>
      <c r="B19" s="7" t="s">
        <v>328</v>
      </c>
      <c r="D19" s="123">
        <v>0</v>
      </c>
      <c r="E19" s="8" t="s">
        <v>351</v>
      </c>
    </row>
    <row r="20" spans="1:6" x14ac:dyDescent="0.2">
      <c r="A20" s="8">
        <v>3239</v>
      </c>
      <c r="B20" s="7" t="s">
        <v>329</v>
      </c>
      <c r="D20" s="123">
        <v>0</v>
      </c>
      <c r="E20" s="8" t="s">
        <v>351</v>
      </c>
    </row>
    <row r="21" spans="1:6" x14ac:dyDescent="0.2">
      <c r="A21" s="8">
        <v>3240</v>
      </c>
      <c r="B21" s="7" t="s">
        <v>330</v>
      </c>
      <c r="D21" s="123">
        <v>0</v>
      </c>
      <c r="E21" s="8" t="s">
        <v>351</v>
      </c>
    </row>
    <row r="22" spans="1:6" x14ac:dyDescent="0.2">
      <c r="A22" s="8">
        <v>3241</v>
      </c>
      <c r="B22" s="7" t="s">
        <v>331</v>
      </c>
      <c r="D22" s="123">
        <v>0</v>
      </c>
      <c r="E22" s="8" t="s">
        <v>351</v>
      </c>
    </row>
    <row r="23" spans="1:6" x14ac:dyDescent="0.2">
      <c r="A23" s="8">
        <v>3242</v>
      </c>
      <c r="B23" s="7" t="s">
        <v>332</v>
      </c>
      <c r="D23" s="123">
        <v>0</v>
      </c>
      <c r="E23" s="8" t="s">
        <v>351</v>
      </c>
    </row>
    <row r="24" spans="1:6" x14ac:dyDescent="0.2">
      <c r="A24" s="8">
        <v>3243</v>
      </c>
      <c r="B24" s="7" t="s">
        <v>333</v>
      </c>
      <c r="D24" s="123">
        <v>0</v>
      </c>
      <c r="E24" s="8" t="s">
        <v>351</v>
      </c>
    </row>
    <row r="25" spans="1:6" x14ac:dyDescent="0.2">
      <c r="A25" s="8">
        <v>3250</v>
      </c>
      <c r="B25" s="7" t="s">
        <v>334</v>
      </c>
      <c r="D25" s="123">
        <v>-408125941.91000003</v>
      </c>
      <c r="E25" s="8" t="s">
        <v>485</v>
      </c>
    </row>
    <row r="26" spans="1:6" x14ac:dyDescent="0.2">
      <c r="A26" s="8">
        <v>3251</v>
      </c>
      <c r="B26" s="7" t="s">
        <v>335</v>
      </c>
      <c r="D26" s="123">
        <v>-408125941.91000003</v>
      </c>
      <c r="E26" s="8" t="s">
        <v>485</v>
      </c>
    </row>
    <row r="27" spans="1:6" x14ac:dyDescent="0.2">
      <c r="A27" s="8">
        <v>3252</v>
      </c>
      <c r="B27" s="7" t="s">
        <v>336</v>
      </c>
      <c r="D27" s="123">
        <v>0</v>
      </c>
      <c r="E27" s="8" t="s">
        <v>351</v>
      </c>
    </row>
    <row r="29" spans="1:6" x14ac:dyDescent="0.2">
      <c r="A29" s="197" t="s">
        <v>515</v>
      </c>
      <c r="B29" s="197"/>
      <c r="C29" s="197"/>
      <c r="D29" s="197"/>
      <c r="E29" s="197"/>
      <c r="F29" s="197"/>
    </row>
  </sheetData>
  <sheetProtection formatCells="0" formatColumns="0" formatRows="0" insertColumns="0" insertRows="0" insertHyperlinks="0" deleteColumns="0" deleteRows="0" sort="0" autoFilter="0" pivotTables="0"/>
  <mergeCells count="4">
    <mergeCell ref="A1:D1"/>
    <mergeCell ref="A2:D2"/>
    <mergeCell ref="A3:D3"/>
    <mergeCell ref="A29:F29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workbookViewId="0">
      <selection sqref="A1:D1"/>
    </sheetView>
  </sheetViews>
  <sheetFormatPr baseColWidth="10" defaultColWidth="9.140625" defaultRowHeight="11.25" x14ac:dyDescent="0.2"/>
  <cols>
    <col min="1" max="1" width="10" style="7" customWidth="1"/>
    <col min="2" max="2" width="22" style="7" customWidth="1"/>
    <col min="3" max="3" width="26" style="7" customWidth="1"/>
    <col min="4" max="4" width="23.5703125" style="7" customWidth="1"/>
    <col min="5" max="5" width="25" style="7" customWidth="1"/>
    <col min="6" max="6" width="22.28515625" style="7" customWidth="1"/>
    <col min="7" max="7" width="7.42578125" style="7" customWidth="1"/>
    <col min="8" max="16384" width="9.140625" style="7"/>
  </cols>
  <sheetData>
    <row r="1" spans="1:7" s="10" customFormat="1" ht="12.2" customHeight="1" x14ac:dyDescent="0.25">
      <c r="A1" s="202" t="str">
        <f>ESF!A1</f>
        <v>Poder Judicial del Estado de Guanajuato</v>
      </c>
      <c r="B1" s="202"/>
      <c r="C1" s="202"/>
      <c r="D1" s="202"/>
      <c r="E1" s="104" t="s">
        <v>50</v>
      </c>
      <c r="F1" s="105">
        <f>ESF!H1</f>
        <v>2024</v>
      </c>
    </row>
    <row r="2" spans="1:7" s="10" customFormat="1" ht="12.2" customHeight="1" x14ac:dyDescent="0.25">
      <c r="A2" s="202" t="s">
        <v>337</v>
      </c>
      <c r="B2" s="202"/>
      <c r="C2" s="202"/>
      <c r="D2" s="202"/>
      <c r="E2" s="104" t="s">
        <v>51</v>
      </c>
      <c r="F2" s="105" t="str">
        <f>ESF!H2</f>
        <v>Trimestral</v>
      </c>
    </row>
    <row r="3" spans="1:7" s="10" customFormat="1" ht="12.2" customHeight="1" x14ac:dyDescent="0.25">
      <c r="A3" s="202" t="str">
        <f>ESF!A3</f>
        <v>Correspondiente del 1 de Enero al 30 de Junio de 2024</v>
      </c>
      <c r="B3" s="202"/>
      <c r="C3" s="202"/>
      <c r="D3" s="202"/>
      <c r="E3" s="104" t="s">
        <v>52</v>
      </c>
      <c r="F3" s="105">
        <f>ESF!H3</f>
        <v>2</v>
      </c>
    </row>
    <row r="4" spans="1:7" x14ac:dyDescent="0.2">
      <c r="A4" s="109" t="s">
        <v>53</v>
      </c>
      <c r="B4" s="106"/>
      <c r="C4" s="106"/>
      <c r="D4" s="106"/>
      <c r="E4" s="106"/>
      <c r="F4" s="106"/>
    </row>
    <row r="6" spans="1:7" x14ac:dyDescent="0.2">
      <c r="A6" s="107" t="s">
        <v>563</v>
      </c>
      <c r="B6" s="107"/>
      <c r="C6" s="107"/>
      <c r="D6" s="107"/>
      <c r="E6" s="107"/>
      <c r="F6" s="107"/>
      <c r="G6" s="62"/>
    </row>
    <row r="7" spans="1:7" x14ac:dyDescent="0.2">
      <c r="A7" s="108" t="s">
        <v>25</v>
      </c>
      <c r="B7" s="107" t="s">
        <v>22</v>
      </c>
      <c r="C7" s="107"/>
      <c r="D7" s="107"/>
      <c r="E7" s="108">
        <v>2024</v>
      </c>
      <c r="F7" s="108">
        <v>2023</v>
      </c>
      <c r="G7" s="61"/>
    </row>
    <row r="8" spans="1:7" x14ac:dyDescent="0.2">
      <c r="A8" s="8">
        <v>1111</v>
      </c>
      <c r="B8" s="7" t="s">
        <v>338</v>
      </c>
      <c r="E8" s="123">
        <v>0</v>
      </c>
      <c r="F8" s="123">
        <v>0</v>
      </c>
    </row>
    <row r="9" spans="1:7" x14ac:dyDescent="0.2">
      <c r="A9" s="8">
        <v>1112</v>
      </c>
      <c r="B9" s="7" t="s">
        <v>339</v>
      </c>
      <c r="E9" s="123">
        <v>773092.47</v>
      </c>
      <c r="F9" s="123">
        <v>991677.86</v>
      </c>
    </row>
    <row r="10" spans="1:7" x14ac:dyDescent="0.2">
      <c r="A10" s="8">
        <v>1113</v>
      </c>
      <c r="B10" s="7" t="s">
        <v>340</v>
      </c>
      <c r="E10" s="123">
        <v>111623.9</v>
      </c>
      <c r="F10" s="123">
        <v>259614.68</v>
      </c>
    </row>
    <row r="11" spans="1:7" x14ac:dyDescent="0.2">
      <c r="A11" s="8">
        <v>1114</v>
      </c>
      <c r="B11" s="7" t="s">
        <v>54</v>
      </c>
      <c r="E11" s="123">
        <v>2045101822.95</v>
      </c>
      <c r="F11" s="123">
        <v>1664862265.77</v>
      </c>
    </row>
    <row r="12" spans="1:7" x14ac:dyDescent="0.2">
      <c r="A12" s="8">
        <v>1115</v>
      </c>
      <c r="B12" s="7" t="s">
        <v>55</v>
      </c>
      <c r="E12" s="123">
        <v>0</v>
      </c>
      <c r="F12" s="123">
        <v>0</v>
      </c>
    </row>
    <row r="13" spans="1:7" x14ac:dyDescent="0.2">
      <c r="A13" s="8">
        <v>1116</v>
      </c>
      <c r="B13" s="7" t="s">
        <v>341</v>
      </c>
      <c r="E13" s="123">
        <v>2614986.08</v>
      </c>
      <c r="F13" s="123">
        <v>4480986.96</v>
      </c>
    </row>
    <row r="14" spans="1:7" x14ac:dyDescent="0.2">
      <c r="A14" s="8">
        <v>1119</v>
      </c>
      <c r="B14" s="7" t="s">
        <v>342</v>
      </c>
      <c r="E14" s="123">
        <v>333465.3</v>
      </c>
      <c r="F14" s="123">
        <v>226070.84</v>
      </c>
    </row>
    <row r="15" spans="1:7" x14ac:dyDescent="0.2">
      <c r="A15" s="20">
        <v>1110</v>
      </c>
      <c r="B15" s="21" t="s">
        <v>513</v>
      </c>
      <c r="C15" s="21"/>
      <c r="D15" s="21"/>
      <c r="E15" s="145">
        <v>2048934990.7</v>
      </c>
      <c r="F15" s="145">
        <v>1670820616.1099999</v>
      </c>
      <c r="G15" s="9"/>
    </row>
    <row r="18" spans="1:8" x14ac:dyDescent="0.2">
      <c r="A18" s="107" t="s">
        <v>559</v>
      </c>
      <c r="B18" s="107"/>
      <c r="C18" s="107"/>
      <c r="D18" s="107"/>
      <c r="E18" s="107"/>
      <c r="F18" s="107"/>
      <c r="G18" s="62"/>
    </row>
    <row r="19" spans="1:8" x14ac:dyDescent="0.2">
      <c r="A19" s="108" t="s">
        <v>25</v>
      </c>
      <c r="B19" s="107" t="s">
        <v>22</v>
      </c>
      <c r="C19" s="107"/>
      <c r="D19" s="107"/>
      <c r="E19" s="108">
        <v>2024</v>
      </c>
      <c r="F19" s="108">
        <v>2023</v>
      </c>
    </row>
    <row r="20" spans="1:8" x14ac:dyDescent="0.2">
      <c r="A20" s="8">
        <v>1230</v>
      </c>
      <c r="B20" s="7" t="s">
        <v>83</v>
      </c>
      <c r="E20" s="58">
        <f>SUM(E21:E27)</f>
        <v>67533872.359999999</v>
      </c>
      <c r="F20" s="58">
        <f>SUM(F21:F27)</f>
        <v>234522649.22999999</v>
      </c>
    </row>
    <row r="21" spans="1:8" x14ac:dyDescent="0.2">
      <c r="A21" s="8">
        <v>1231</v>
      </c>
      <c r="B21" s="7" t="s">
        <v>84</v>
      </c>
      <c r="E21" s="9">
        <v>0</v>
      </c>
      <c r="F21" s="168">
        <v>26024357</v>
      </c>
    </row>
    <row r="22" spans="1:8" x14ac:dyDescent="0.2">
      <c r="A22" s="8">
        <v>1232</v>
      </c>
      <c r="B22" s="7" t="s">
        <v>85</v>
      </c>
      <c r="E22" s="9">
        <v>0</v>
      </c>
      <c r="F22" s="168">
        <v>0</v>
      </c>
    </row>
    <row r="23" spans="1:8" x14ac:dyDescent="0.2">
      <c r="A23" s="8">
        <v>1233</v>
      </c>
      <c r="B23" s="7" t="s">
        <v>86</v>
      </c>
      <c r="E23" s="9">
        <v>0</v>
      </c>
      <c r="F23" s="168">
        <v>0</v>
      </c>
    </row>
    <row r="24" spans="1:8" x14ac:dyDescent="0.2">
      <c r="A24" s="8">
        <v>1234</v>
      </c>
      <c r="B24" s="7" t="s">
        <v>87</v>
      </c>
      <c r="E24" s="9">
        <v>0</v>
      </c>
      <c r="F24" s="168">
        <v>0</v>
      </c>
    </row>
    <row r="25" spans="1:8" x14ac:dyDescent="0.2">
      <c r="A25" s="8">
        <v>1235</v>
      </c>
      <c r="B25" s="7" t="s">
        <v>88</v>
      </c>
      <c r="E25" s="9">
        <v>6501510.3099999996</v>
      </c>
      <c r="F25" s="168">
        <v>0</v>
      </c>
    </row>
    <row r="26" spans="1:8" x14ac:dyDescent="0.2">
      <c r="A26" s="8">
        <v>1236</v>
      </c>
      <c r="B26" s="7" t="s">
        <v>89</v>
      </c>
      <c r="E26" s="9">
        <v>61032362.049999997</v>
      </c>
      <c r="F26" s="169">
        <v>208498292.22999999</v>
      </c>
      <c r="H26" s="9"/>
    </row>
    <row r="27" spans="1:8" x14ac:dyDescent="0.2">
      <c r="A27" s="8">
        <v>1239</v>
      </c>
      <c r="B27" s="7" t="s">
        <v>90</v>
      </c>
      <c r="E27" s="9">
        <v>0</v>
      </c>
      <c r="F27" s="168">
        <v>0</v>
      </c>
    </row>
    <row r="28" spans="1:8" x14ac:dyDescent="0.2">
      <c r="A28" s="8">
        <v>1240</v>
      </c>
      <c r="B28" s="7" t="s">
        <v>91</v>
      </c>
      <c r="E28" s="58">
        <f>SUM(E29:E36)</f>
        <v>16618192.35</v>
      </c>
      <c r="F28" s="167">
        <v>62062871.920000002</v>
      </c>
    </row>
    <row r="29" spans="1:8" x14ac:dyDescent="0.2">
      <c r="A29" s="8">
        <v>1241</v>
      </c>
      <c r="B29" s="7" t="s">
        <v>92</v>
      </c>
      <c r="E29" s="9">
        <v>15168967.93</v>
      </c>
      <c r="F29" s="168">
        <v>42791531.079999998</v>
      </c>
    </row>
    <row r="30" spans="1:8" x14ac:dyDescent="0.2">
      <c r="A30" s="8">
        <v>1242</v>
      </c>
      <c r="B30" s="7" t="s">
        <v>93</v>
      </c>
      <c r="E30" s="9">
        <v>12760</v>
      </c>
      <c r="F30" s="168">
        <v>22585.200000000001</v>
      </c>
    </row>
    <row r="31" spans="1:8" x14ac:dyDescent="0.2">
      <c r="A31" s="8">
        <v>1243</v>
      </c>
      <c r="B31" s="7" t="s">
        <v>94</v>
      </c>
      <c r="E31" s="9">
        <v>0</v>
      </c>
      <c r="F31" s="168">
        <v>185518</v>
      </c>
    </row>
    <row r="32" spans="1:8" x14ac:dyDescent="0.2">
      <c r="A32" s="8">
        <v>1244</v>
      </c>
      <c r="B32" s="7" t="s">
        <v>95</v>
      </c>
      <c r="E32" s="9">
        <v>0</v>
      </c>
      <c r="F32" s="168">
        <v>18365184</v>
      </c>
    </row>
    <row r="33" spans="1:7" x14ac:dyDescent="0.2">
      <c r="A33" s="8">
        <v>1245</v>
      </c>
      <c r="B33" s="7" t="s">
        <v>96</v>
      </c>
      <c r="E33" s="9">
        <v>0</v>
      </c>
      <c r="F33" s="168">
        <v>0</v>
      </c>
    </row>
    <row r="34" spans="1:7" x14ac:dyDescent="0.2">
      <c r="A34" s="8">
        <v>1246</v>
      </c>
      <c r="B34" s="7" t="s">
        <v>97</v>
      </c>
      <c r="E34" s="9">
        <v>1436464.42</v>
      </c>
      <c r="F34" s="168">
        <v>698053.64</v>
      </c>
    </row>
    <row r="35" spans="1:7" x14ac:dyDescent="0.2">
      <c r="A35" s="8">
        <v>1247</v>
      </c>
      <c r="B35" s="7" t="s">
        <v>98</v>
      </c>
      <c r="E35" s="9">
        <v>0</v>
      </c>
      <c r="F35" s="168">
        <v>0</v>
      </c>
    </row>
    <row r="36" spans="1:7" x14ac:dyDescent="0.2">
      <c r="A36" s="8">
        <v>1248</v>
      </c>
      <c r="B36" s="7" t="s">
        <v>99</v>
      </c>
      <c r="E36" s="9">
        <v>0</v>
      </c>
      <c r="F36" s="168">
        <v>0</v>
      </c>
    </row>
    <row r="37" spans="1:7" x14ac:dyDescent="0.2">
      <c r="A37" s="8">
        <v>1250</v>
      </c>
      <c r="B37" s="7" t="s">
        <v>101</v>
      </c>
      <c r="E37" s="58">
        <f>SUM(E38:E42)</f>
        <v>30378.44</v>
      </c>
      <c r="F37" s="167">
        <v>111410.46</v>
      </c>
    </row>
    <row r="38" spans="1:7" x14ac:dyDescent="0.2">
      <c r="A38" s="8">
        <v>1251</v>
      </c>
      <c r="B38" s="7" t="s">
        <v>102</v>
      </c>
      <c r="E38" s="9">
        <v>0</v>
      </c>
      <c r="F38" s="168">
        <v>0</v>
      </c>
    </row>
    <row r="39" spans="1:7" x14ac:dyDescent="0.2">
      <c r="A39" s="8">
        <v>1252</v>
      </c>
      <c r="B39" s="7" t="s">
        <v>103</v>
      </c>
      <c r="E39" s="9">
        <v>0</v>
      </c>
      <c r="F39" s="168">
        <v>0</v>
      </c>
    </row>
    <row r="40" spans="1:7" x14ac:dyDescent="0.2">
      <c r="A40" s="8">
        <v>1253</v>
      </c>
      <c r="B40" s="7" t="s">
        <v>104</v>
      </c>
      <c r="C40" s="9"/>
      <c r="D40" s="9"/>
      <c r="E40" s="9">
        <v>0</v>
      </c>
      <c r="F40" s="168">
        <v>0</v>
      </c>
    </row>
    <row r="41" spans="1:7" x14ac:dyDescent="0.2">
      <c r="A41" s="8">
        <v>1254</v>
      </c>
      <c r="B41" s="7" t="s">
        <v>105</v>
      </c>
      <c r="E41" s="9">
        <v>30378.44</v>
      </c>
      <c r="F41" s="168">
        <v>111410.46</v>
      </c>
    </row>
    <row r="42" spans="1:7" x14ac:dyDescent="0.2">
      <c r="A42" s="8">
        <v>1259</v>
      </c>
      <c r="B42" s="7" t="s">
        <v>106</v>
      </c>
      <c r="E42" s="9">
        <v>0</v>
      </c>
      <c r="F42" s="168">
        <v>0</v>
      </c>
    </row>
    <row r="43" spans="1:7" x14ac:dyDescent="0.2">
      <c r="A43" s="8"/>
      <c r="B43" s="59" t="s">
        <v>514</v>
      </c>
      <c r="C43" s="58"/>
      <c r="D43" s="58" t="s">
        <v>440</v>
      </c>
      <c r="E43" s="58">
        <f>E20+E28+E37</f>
        <v>84182443.149999991</v>
      </c>
      <c r="F43" s="58">
        <f>F20+F28+F37</f>
        <v>296696931.60999995</v>
      </c>
    </row>
    <row r="44" spans="1:7" x14ac:dyDescent="0.2">
      <c r="A44" s="8"/>
      <c r="B44" s="59"/>
      <c r="C44" s="58"/>
      <c r="D44" s="58"/>
      <c r="E44" s="58"/>
      <c r="F44" s="58"/>
    </row>
    <row r="46" spans="1:7" x14ac:dyDescent="0.2">
      <c r="A46" s="107" t="s">
        <v>560</v>
      </c>
      <c r="B46" s="107"/>
      <c r="C46" s="107"/>
      <c r="D46" s="107"/>
      <c r="E46" s="107"/>
      <c r="F46" s="107"/>
      <c r="G46" s="62"/>
    </row>
    <row r="47" spans="1:7" x14ac:dyDescent="0.2">
      <c r="A47" s="108" t="s">
        <v>25</v>
      </c>
      <c r="B47" s="107" t="s">
        <v>22</v>
      </c>
      <c r="C47" s="107"/>
      <c r="D47" s="107"/>
      <c r="E47" s="108">
        <v>2024</v>
      </c>
      <c r="F47" s="108">
        <v>2023</v>
      </c>
      <c r="G47" s="61"/>
    </row>
    <row r="48" spans="1:7" x14ac:dyDescent="0.2">
      <c r="A48" s="20">
        <v>3210</v>
      </c>
      <c r="B48" s="21" t="s">
        <v>488</v>
      </c>
      <c r="E48" s="145">
        <v>383400093.19</v>
      </c>
      <c r="F48" s="145">
        <v>193755169.43000001</v>
      </c>
    </row>
    <row r="49" spans="1:6" x14ac:dyDescent="0.2">
      <c r="A49" s="8"/>
      <c r="B49" s="59" t="s">
        <v>489</v>
      </c>
      <c r="E49" s="176">
        <f>+E62+E99</f>
        <v>97929747.700000018</v>
      </c>
      <c r="F49" s="176">
        <f>+F62+F99</f>
        <v>171717838.07999998</v>
      </c>
    </row>
    <row r="50" spans="1:6" x14ac:dyDescent="0.2">
      <c r="A50" s="20">
        <v>5400</v>
      </c>
      <c r="B50" s="21" t="s">
        <v>278</v>
      </c>
      <c r="E50" s="145">
        <v>0</v>
      </c>
      <c r="F50" s="145">
        <v>0</v>
      </c>
    </row>
    <row r="51" spans="1:6" x14ac:dyDescent="0.2">
      <c r="A51" s="8">
        <v>5410</v>
      </c>
      <c r="B51" s="7" t="s">
        <v>490</v>
      </c>
      <c r="E51" s="123">
        <v>0</v>
      </c>
      <c r="F51" s="123">
        <v>0</v>
      </c>
    </row>
    <row r="52" spans="1:6" x14ac:dyDescent="0.2">
      <c r="A52" s="8">
        <v>5411</v>
      </c>
      <c r="B52" s="7" t="s">
        <v>280</v>
      </c>
      <c r="E52" s="123">
        <v>0</v>
      </c>
      <c r="F52" s="123">
        <v>0</v>
      </c>
    </row>
    <row r="53" spans="1:6" x14ac:dyDescent="0.2">
      <c r="A53" s="8">
        <v>5420</v>
      </c>
      <c r="B53" s="7" t="s">
        <v>491</v>
      </c>
      <c r="E53" s="123">
        <v>0</v>
      </c>
      <c r="F53" s="123">
        <v>0</v>
      </c>
    </row>
    <row r="54" spans="1:6" x14ac:dyDescent="0.2">
      <c r="A54" s="8">
        <v>5421</v>
      </c>
      <c r="B54" s="7" t="s">
        <v>283</v>
      </c>
      <c r="E54" s="123">
        <v>0</v>
      </c>
      <c r="F54" s="123">
        <v>0</v>
      </c>
    </row>
    <row r="55" spans="1:6" x14ac:dyDescent="0.2">
      <c r="A55" s="8">
        <v>5430</v>
      </c>
      <c r="B55" s="7" t="s">
        <v>492</v>
      </c>
      <c r="E55" s="123">
        <v>0</v>
      </c>
      <c r="F55" s="123">
        <v>0</v>
      </c>
    </row>
    <row r="56" spans="1:6" x14ac:dyDescent="0.2">
      <c r="A56" s="8">
        <v>5431</v>
      </c>
      <c r="B56" s="7" t="s">
        <v>286</v>
      </c>
      <c r="E56" s="123">
        <v>0</v>
      </c>
      <c r="F56" s="123">
        <v>0</v>
      </c>
    </row>
    <row r="57" spans="1:6" x14ac:dyDescent="0.2">
      <c r="A57" s="8">
        <v>5440</v>
      </c>
      <c r="B57" s="7" t="s">
        <v>493</v>
      </c>
      <c r="E57" s="123">
        <v>0</v>
      </c>
      <c r="F57" s="123">
        <v>0</v>
      </c>
    </row>
    <row r="58" spans="1:6" x14ac:dyDescent="0.2">
      <c r="A58" s="8">
        <v>5441</v>
      </c>
      <c r="B58" s="7" t="s">
        <v>493</v>
      </c>
      <c r="E58" s="123">
        <v>0</v>
      </c>
      <c r="F58" s="123">
        <v>0</v>
      </c>
    </row>
    <row r="59" spans="1:6" x14ac:dyDescent="0.2">
      <c r="A59" s="8">
        <v>5450</v>
      </c>
      <c r="B59" s="7" t="s">
        <v>494</v>
      </c>
      <c r="D59" s="9"/>
      <c r="E59" s="123">
        <v>0</v>
      </c>
      <c r="F59" s="123">
        <v>0</v>
      </c>
    </row>
    <row r="60" spans="1:6" x14ac:dyDescent="0.2">
      <c r="A60" s="8">
        <v>5451</v>
      </c>
      <c r="B60" s="7" t="s">
        <v>290</v>
      </c>
      <c r="E60" s="123">
        <v>0</v>
      </c>
      <c r="F60" s="123">
        <v>0</v>
      </c>
    </row>
    <row r="61" spans="1:6" x14ac:dyDescent="0.2">
      <c r="A61" s="8">
        <v>5452</v>
      </c>
      <c r="B61" s="7" t="s">
        <v>291</v>
      </c>
      <c r="E61" s="123">
        <v>0</v>
      </c>
      <c r="F61" s="123">
        <v>0</v>
      </c>
    </row>
    <row r="62" spans="1:6" x14ac:dyDescent="0.2">
      <c r="A62" s="20">
        <v>5500</v>
      </c>
      <c r="B62" s="21" t="s">
        <v>292</v>
      </c>
      <c r="E62" s="145">
        <v>82417657.620000005</v>
      </c>
      <c r="F62" s="145">
        <v>137629515.53</v>
      </c>
    </row>
    <row r="63" spans="1:6" x14ac:dyDescent="0.2">
      <c r="A63" s="20">
        <v>5510</v>
      </c>
      <c r="B63" s="21" t="s">
        <v>293</v>
      </c>
      <c r="C63" s="21"/>
      <c r="D63" s="21"/>
      <c r="E63" s="145">
        <v>82413299.549999997</v>
      </c>
      <c r="F63" s="145">
        <v>137628484.44</v>
      </c>
    </row>
    <row r="64" spans="1:6" x14ac:dyDescent="0.2">
      <c r="A64" s="8">
        <v>5511</v>
      </c>
      <c r="B64" s="7" t="s">
        <v>294</v>
      </c>
      <c r="E64" s="123">
        <v>0</v>
      </c>
      <c r="F64" s="123">
        <v>0</v>
      </c>
    </row>
    <row r="65" spans="1:6" x14ac:dyDescent="0.2">
      <c r="A65" s="8">
        <v>5512</v>
      </c>
      <c r="B65" s="7" t="s">
        <v>295</v>
      </c>
      <c r="E65" s="123">
        <v>0</v>
      </c>
      <c r="F65" s="123">
        <v>0</v>
      </c>
    </row>
    <row r="66" spans="1:6" x14ac:dyDescent="0.2">
      <c r="A66" s="8">
        <v>5513</v>
      </c>
      <c r="B66" s="7" t="s">
        <v>296</v>
      </c>
      <c r="E66" s="123">
        <v>47812190.530000001</v>
      </c>
      <c r="F66" s="123">
        <v>84712094.989999995</v>
      </c>
    </row>
    <row r="67" spans="1:6" x14ac:dyDescent="0.2">
      <c r="A67" s="8">
        <v>5514</v>
      </c>
      <c r="B67" s="7" t="s">
        <v>297</v>
      </c>
      <c r="E67" s="123">
        <v>0</v>
      </c>
      <c r="F67" s="123">
        <v>0</v>
      </c>
    </row>
    <row r="68" spans="1:6" x14ac:dyDescent="0.2">
      <c r="A68" s="8">
        <v>5515</v>
      </c>
      <c r="B68" s="7" t="s">
        <v>298</v>
      </c>
      <c r="E68" s="123">
        <v>34524583.82</v>
      </c>
      <c r="F68" s="123">
        <v>52271627.030000001</v>
      </c>
    </row>
    <row r="69" spans="1:6" x14ac:dyDescent="0.2">
      <c r="A69" s="8">
        <v>5516</v>
      </c>
      <c r="B69" s="7" t="s">
        <v>299</v>
      </c>
      <c r="E69" s="123">
        <v>0</v>
      </c>
      <c r="F69" s="123">
        <v>0</v>
      </c>
    </row>
    <row r="70" spans="1:6" x14ac:dyDescent="0.2">
      <c r="A70" s="8">
        <v>5517</v>
      </c>
      <c r="B70" s="7" t="s">
        <v>300</v>
      </c>
      <c r="E70" s="123">
        <v>75206.5</v>
      </c>
      <c r="F70" s="123">
        <v>324969.74</v>
      </c>
    </row>
    <row r="71" spans="1:6" x14ac:dyDescent="0.2">
      <c r="A71" s="8">
        <v>5518</v>
      </c>
      <c r="B71" s="7" t="s">
        <v>20</v>
      </c>
      <c r="E71" s="123">
        <v>1318.7</v>
      </c>
      <c r="F71" s="123">
        <v>319792.68</v>
      </c>
    </row>
    <row r="72" spans="1:6" x14ac:dyDescent="0.2">
      <c r="A72" s="20">
        <v>5520</v>
      </c>
      <c r="B72" s="21" t="s">
        <v>19</v>
      </c>
      <c r="C72" s="21"/>
      <c r="D72" s="21"/>
      <c r="E72" s="145">
        <v>0</v>
      </c>
      <c r="F72" s="145">
        <v>0</v>
      </c>
    </row>
    <row r="73" spans="1:6" x14ac:dyDescent="0.2">
      <c r="A73" s="8">
        <v>5521</v>
      </c>
      <c r="B73" s="7" t="s">
        <v>301</v>
      </c>
      <c r="E73" s="123">
        <v>0</v>
      </c>
      <c r="F73" s="123">
        <v>0</v>
      </c>
    </row>
    <row r="74" spans="1:6" x14ac:dyDescent="0.2">
      <c r="A74" s="8">
        <v>5522</v>
      </c>
      <c r="B74" s="7" t="s">
        <v>302</v>
      </c>
      <c r="E74" s="123">
        <v>0</v>
      </c>
      <c r="F74" s="123">
        <v>0</v>
      </c>
    </row>
    <row r="75" spans="1:6" x14ac:dyDescent="0.2">
      <c r="A75" s="20">
        <v>5530</v>
      </c>
      <c r="B75" s="21" t="s">
        <v>303</v>
      </c>
      <c r="C75" s="21"/>
      <c r="D75" s="21"/>
      <c r="E75" s="145">
        <v>0</v>
      </c>
      <c r="F75" s="145">
        <v>0</v>
      </c>
    </row>
    <row r="76" spans="1:6" x14ac:dyDescent="0.2">
      <c r="A76" s="8">
        <v>5531</v>
      </c>
      <c r="B76" s="7" t="s">
        <v>304</v>
      </c>
      <c r="E76" s="123">
        <v>0</v>
      </c>
      <c r="F76" s="123">
        <v>0</v>
      </c>
    </row>
    <row r="77" spans="1:6" x14ac:dyDescent="0.2">
      <c r="A77" s="8">
        <v>5532</v>
      </c>
      <c r="B77" s="7" t="s">
        <v>305</v>
      </c>
      <c r="E77" s="123">
        <v>0</v>
      </c>
      <c r="F77" s="123">
        <v>0</v>
      </c>
    </row>
    <row r="78" spans="1:6" x14ac:dyDescent="0.2">
      <c r="A78" s="8">
        <v>5533</v>
      </c>
      <c r="B78" s="7" t="s">
        <v>306</v>
      </c>
      <c r="E78" s="123">
        <v>0</v>
      </c>
      <c r="F78" s="123">
        <v>0</v>
      </c>
    </row>
    <row r="79" spans="1:6" x14ac:dyDescent="0.2">
      <c r="A79" s="8">
        <v>5534</v>
      </c>
      <c r="B79" s="7" t="s">
        <v>307</v>
      </c>
      <c r="E79" s="123">
        <v>0</v>
      </c>
      <c r="F79" s="123">
        <v>0</v>
      </c>
    </row>
    <row r="80" spans="1:6" x14ac:dyDescent="0.2">
      <c r="A80" s="8">
        <v>5535</v>
      </c>
      <c r="B80" s="7" t="s">
        <v>308</v>
      </c>
      <c r="E80" s="123">
        <v>0</v>
      </c>
      <c r="F80" s="123">
        <v>0</v>
      </c>
    </row>
    <row r="81" spans="1:6" x14ac:dyDescent="0.2">
      <c r="A81" s="20">
        <v>5590</v>
      </c>
      <c r="B81" s="21" t="s">
        <v>309</v>
      </c>
      <c r="C81" s="21"/>
      <c r="D81" s="21"/>
      <c r="E81" s="145">
        <v>4358.07</v>
      </c>
      <c r="F81" s="145">
        <v>1031.0899999999999</v>
      </c>
    </row>
    <row r="82" spans="1:6" x14ac:dyDescent="0.2">
      <c r="A82" s="8">
        <v>5591</v>
      </c>
      <c r="B82" s="7" t="s">
        <v>310</v>
      </c>
      <c r="E82" s="123">
        <v>0</v>
      </c>
      <c r="F82" s="123">
        <v>0</v>
      </c>
    </row>
    <row r="83" spans="1:6" x14ac:dyDescent="0.2">
      <c r="A83" s="8">
        <v>5592</v>
      </c>
      <c r="B83" s="7" t="s">
        <v>311</v>
      </c>
      <c r="E83" s="123">
        <v>0</v>
      </c>
      <c r="F83" s="123">
        <v>0</v>
      </c>
    </row>
    <row r="84" spans="1:6" x14ac:dyDescent="0.2">
      <c r="A84" s="8">
        <v>5593</v>
      </c>
      <c r="B84" s="7" t="s">
        <v>312</v>
      </c>
      <c r="E84" s="123">
        <v>0</v>
      </c>
      <c r="F84" s="123">
        <v>0</v>
      </c>
    </row>
    <row r="85" spans="1:6" x14ac:dyDescent="0.2">
      <c r="A85" s="8">
        <v>5594</v>
      </c>
      <c r="B85" s="7" t="s">
        <v>313</v>
      </c>
      <c r="E85" s="123">
        <v>4357.87</v>
      </c>
      <c r="F85" s="123">
        <v>1028.28</v>
      </c>
    </row>
    <row r="86" spans="1:6" x14ac:dyDescent="0.2">
      <c r="A86" s="8">
        <v>5595</v>
      </c>
      <c r="B86" s="7" t="s">
        <v>314</v>
      </c>
      <c r="E86" s="123">
        <v>0</v>
      </c>
      <c r="F86" s="123">
        <v>0</v>
      </c>
    </row>
    <row r="87" spans="1:6" x14ac:dyDescent="0.2">
      <c r="A87" s="8">
        <v>5596</v>
      </c>
      <c r="B87" s="7" t="s">
        <v>209</v>
      </c>
      <c r="E87" s="123">
        <v>0</v>
      </c>
      <c r="F87" s="123">
        <v>0</v>
      </c>
    </row>
    <row r="88" spans="1:6" x14ac:dyDescent="0.2">
      <c r="A88" s="8">
        <v>5597</v>
      </c>
      <c r="B88" s="7" t="s">
        <v>315</v>
      </c>
      <c r="E88" s="123">
        <v>0</v>
      </c>
      <c r="F88" s="123">
        <v>0</v>
      </c>
    </row>
    <row r="89" spans="1:6" x14ac:dyDescent="0.2">
      <c r="A89" s="8">
        <v>5599</v>
      </c>
      <c r="B89" s="7" t="s">
        <v>316</v>
      </c>
      <c r="E89" s="123">
        <v>0.2</v>
      </c>
      <c r="F89" s="123">
        <v>2.81</v>
      </c>
    </row>
    <row r="90" spans="1:6" x14ac:dyDescent="0.2">
      <c r="A90" s="20">
        <v>5600</v>
      </c>
      <c r="B90" s="21" t="s">
        <v>18</v>
      </c>
      <c r="E90" s="145">
        <v>0</v>
      </c>
      <c r="F90" s="145">
        <v>0</v>
      </c>
    </row>
    <row r="91" spans="1:6" x14ac:dyDescent="0.2">
      <c r="A91" s="8">
        <v>5610</v>
      </c>
      <c r="B91" s="7" t="s">
        <v>317</v>
      </c>
      <c r="E91" s="145">
        <v>0</v>
      </c>
      <c r="F91" s="145">
        <v>0</v>
      </c>
    </row>
    <row r="92" spans="1:6" x14ac:dyDescent="0.2">
      <c r="A92" s="8">
        <v>5611</v>
      </c>
      <c r="B92" s="7" t="s">
        <v>318</v>
      </c>
      <c r="E92" s="123">
        <v>0</v>
      </c>
      <c r="F92" s="123">
        <v>0</v>
      </c>
    </row>
    <row r="93" spans="1:6" x14ac:dyDescent="0.2">
      <c r="A93" s="20">
        <v>2110</v>
      </c>
      <c r="B93" s="60" t="s">
        <v>495</v>
      </c>
      <c r="E93" s="145">
        <v>0</v>
      </c>
      <c r="F93" s="145">
        <v>0</v>
      </c>
    </row>
    <row r="94" spans="1:6" x14ac:dyDescent="0.2">
      <c r="A94" s="8">
        <v>2111</v>
      </c>
      <c r="B94" s="7" t="s">
        <v>496</v>
      </c>
      <c r="E94" s="123">
        <v>0</v>
      </c>
      <c r="F94" s="123">
        <v>0</v>
      </c>
    </row>
    <row r="95" spans="1:6" x14ac:dyDescent="0.2">
      <c r="A95" s="8">
        <v>2112</v>
      </c>
      <c r="B95" s="7" t="s">
        <v>497</v>
      </c>
      <c r="E95" s="123">
        <v>0</v>
      </c>
      <c r="F95" s="123">
        <v>0</v>
      </c>
    </row>
    <row r="96" spans="1:6" x14ac:dyDescent="0.2">
      <c r="A96" s="8">
        <v>2112</v>
      </c>
      <c r="B96" s="7" t="s">
        <v>498</v>
      </c>
      <c r="E96" s="123">
        <v>0</v>
      </c>
      <c r="F96" s="123">
        <v>0</v>
      </c>
    </row>
    <row r="97" spans="1:6" x14ac:dyDescent="0.2">
      <c r="A97" s="8">
        <v>2115</v>
      </c>
      <c r="B97" s="7" t="s">
        <v>499</v>
      </c>
      <c r="E97" s="123">
        <v>0</v>
      </c>
      <c r="F97" s="123">
        <v>0</v>
      </c>
    </row>
    <row r="98" spans="1:6" x14ac:dyDescent="0.2">
      <c r="A98" s="8">
        <v>2114</v>
      </c>
      <c r="B98" s="7" t="s">
        <v>500</v>
      </c>
      <c r="E98" s="123">
        <v>0</v>
      </c>
      <c r="F98" s="123">
        <v>0</v>
      </c>
    </row>
    <row r="99" spans="1:6" x14ac:dyDescent="0.2">
      <c r="A99" s="163">
        <v>5120</v>
      </c>
      <c r="B99" s="164" t="s">
        <v>79</v>
      </c>
      <c r="C99" s="165"/>
      <c r="D99" s="165"/>
      <c r="E99" s="176">
        <f>+E100</f>
        <v>15512090.080000009</v>
      </c>
      <c r="F99" s="176">
        <f>+F100</f>
        <v>34088322.549999982</v>
      </c>
    </row>
    <row r="100" spans="1:6" x14ac:dyDescent="0.2">
      <c r="A100" s="160">
        <v>5120</v>
      </c>
      <c r="B100" s="166" t="s">
        <v>79</v>
      </c>
      <c r="C100" s="162"/>
      <c r="D100" s="162"/>
      <c r="E100" s="177">
        <v>15512090.080000009</v>
      </c>
      <c r="F100" s="177">
        <v>34088322.549999982</v>
      </c>
    </row>
    <row r="101" spans="1:6" x14ac:dyDescent="0.2">
      <c r="A101" s="8"/>
      <c r="B101" s="59" t="s">
        <v>501</v>
      </c>
      <c r="E101" s="176">
        <f>+E134</f>
        <v>15512090.080000009</v>
      </c>
      <c r="F101" s="176">
        <f>+F134</f>
        <v>34088322.549999982</v>
      </c>
    </row>
    <row r="102" spans="1:6" x14ac:dyDescent="0.2">
      <c r="A102" s="20">
        <v>4300</v>
      </c>
      <c r="B102" s="78" t="s">
        <v>195</v>
      </c>
      <c r="E102" s="177">
        <v>0</v>
      </c>
      <c r="F102" s="177">
        <v>0</v>
      </c>
    </row>
    <row r="103" spans="1:6" x14ac:dyDescent="0.2">
      <c r="A103" s="20">
        <v>4310</v>
      </c>
      <c r="B103" s="78" t="s">
        <v>196</v>
      </c>
      <c r="E103" s="176">
        <v>0</v>
      </c>
      <c r="F103" s="176">
        <v>0</v>
      </c>
    </row>
    <row r="104" spans="1:6" x14ac:dyDescent="0.2">
      <c r="A104" s="8">
        <v>4311</v>
      </c>
      <c r="B104" s="79" t="s">
        <v>389</v>
      </c>
      <c r="E104" s="177">
        <v>0</v>
      </c>
      <c r="F104" s="177">
        <v>0</v>
      </c>
    </row>
    <row r="105" spans="1:6" x14ac:dyDescent="0.2">
      <c r="A105" s="8">
        <v>4319</v>
      </c>
      <c r="B105" s="79" t="s">
        <v>197</v>
      </c>
      <c r="E105" s="177">
        <v>0</v>
      </c>
      <c r="F105" s="177">
        <v>0</v>
      </c>
    </row>
    <row r="106" spans="1:6" x14ac:dyDescent="0.2">
      <c r="A106" s="20">
        <v>4320</v>
      </c>
      <c r="B106" s="78" t="s">
        <v>198</v>
      </c>
      <c r="E106" s="176">
        <v>0</v>
      </c>
      <c r="F106" s="176">
        <v>0</v>
      </c>
    </row>
    <row r="107" spans="1:6" x14ac:dyDescent="0.2">
      <c r="A107" s="8">
        <v>4321</v>
      </c>
      <c r="B107" s="79" t="s">
        <v>199</v>
      </c>
      <c r="E107" s="177">
        <v>0</v>
      </c>
      <c r="F107" s="177">
        <v>0</v>
      </c>
    </row>
    <row r="108" spans="1:6" x14ac:dyDescent="0.2">
      <c r="A108" s="8">
        <v>4322</v>
      </c>
      <c r="B108" s="79" t="s">
        <v>200</v>
      </c>
      <c r="E108" s="177">
        <v>0</v>
      </c>
      <c r="F108" s="177">
        <v>0</v>
      </c>
    </row>
    <row r="109" spans="1:6" x14ac:dyDescent="0.2">
      <c r="A109" s="8">
        <v>4323</v>
      </c>
      <c r="B109" s="79" t="s">
        <v>201</v>
      </c>
      <c r="E109" s="177">
        <v>0</v>
      </c>
      <c r="F109" s="177">
        <v>0</v>
      </c>
    </row>
    <row r="110" spans="1:6" x14ac:dyDescent="0.2">
      <c r="A110" s="8">
        <v>4324</v>
      </c>
      <c r="B110" s="79" t="s">
        <v>202</v>
      </c>
      <c r="E110" s="177">
        <v>0</v>
      </c>
      <c r="F110" s="177">
        <v>0</v>
      </c>
    </row>
    <row r="111" spans="1:6" x14ac:dyDescent="0.2">
      <c r="A111" s="8">
        <v>4325</v>
      </c>
      <c r="B111" s="79" t="s">
        <v>203</v>
      </c>
      <c r="E111" s="177">
        <v>0</v>
      </c>
      <c r="F111" s="177">
        <v>0</v>
      </c>
    </row>
    <row r="112" spans="1:6" x14ac:dyDescent="0.2">
      <c r="A112" s="20">
        <v>4330</v>
      </c>
      <c r="B112" s="78" t="s">
        <v>204</v>
      </c>
      <c r="E112" s="176">
        <v>0</v>
      </c>
      <c r="F112" s="176">
        <v>0</v>
      </c>
    </row>
    <row r="113" spans="1:6" x14ac:dyDescent="0.2">
      <c r="A113" s="8">
        <v>4331</v>
      </c>
      <c r="B113" s="79" t="s">
        <v>204</v>
      </c>
      <c r="E113" s="177">
        <v>0</v>
      </c>
      <c r="F113" s="177">
        <v>0</v>
      </c>
    </row>
    <row r="114" spans="1:6" x14ac:dyDescent="0.2">
      <c r="A114" s="20">
        <v>4340</v>
      </c>
      <c r="B114" s="78" t="s">
        <v>205</v>
      </c>
      <c r="E114" s="176">
        <v>0</v>
      </c>
      <c r="F114" s="176">
        <v>0</v>
      </c>
    </row>
    <row r="115" spans="1:6" x14ac:dyDescent="0.2">
      <c r="A115" s="8">
        <v>4341</v>
      </c>
      <c r="B115" s="79" t="s">
        <v>205</v>
      </c>
      <c r="E115" s="177">
        <v>0</v>
      </c>
      <c r="F115" s="177">
        <v>0</v>
      </c>
    </row>
    <row r="116" spans="1:6" x14ac:dyDescent="0.2">
      <c r="A116" s="20">
        <v>4390</v>
      </c>
      <c r="B116" s="78" t="s">
        <v>206</v>
      </c>
      <c r="E116" s="176">
        <v>0</v>
      </c>
      <c r="F116" s="176">
        <v>0</v>
      </c>
    </row>
    <row r="117" spans="1:6" x14ac:dyDescent="0.2">
      <c r="A117" s="8">
        <v>4392</v>
      </c>
      <c r="B117" s="79" t="s">
        <v>207</v>
      </c>
      <c r="E117" s="177">
        <v>0</v>
      </c>
      <c r="F117" s="177">
        <v>0</v>
      </c>
    </row>
    <row r="118" spans="1:6" x14ac:dyDescent="0.2">
      <c r="A118" s="8">
        <v>4393</v>
      </c>
      <c r="B118" s="79" t="s">
        <v>390</v>
      </c>
      <c r="E118" s="177">
        <v>0</v>
      </c>
      <c r="F118" s="177">
        <v>0</v>
      </c>
    </row>
    <row r="119" spans="1:6" x14ac:dyDescent="0.2">
      <c r="A119" s="8">
        <v>4394</v>
      </c>
      <c r="B119" s="79" t="s">
        <v>208</v>
      </c>
      <c r="E119" s="177">
        <v>0</v>
      </c>
      <c r="F119" s="177">
        <v>0</v>
      </c>
    </row>
    <row r="120" spans="1:6" x14ac:dyDescent="0.2">
      <c r="A120" s="8">
        <v>4395</v>
      </c>
      <c r="B120" s="79" t="s">
        <v>209</v>
      </c>
      <c r="E120" s="177">
        <v>0</v>
      </c>
      <c r="F120" s="177">
        <v>0</v>
      </c>
    </row>
    <row r="121" spans="1:6" x14ac:dyDescent="0.2">
      <c r="A121" s="8">
        <v>4396</v>
      </c>
      <c r="B121" s="79" t="s">
        <v>210</v>
      </c>
      <c r="E121" s="177">
        <v>0</v>
      </c>
      <c r="F121" s="177">
        <v>0</v>
      </c>
    </row>
    <row r="122" spans="1:6" x14ac:dyDescent="0.2">
      <c r="A122" s="8">
        <v>4397</v>
      </c>
      <c r="B122" s="79" t="s">
        <v>391</v>
      </c>
      <c r="E122" s="177">
        <v>0</v>
      </c>
      <c r="F122" s="177">
        <v>0</v>
      </c>
    </row>
    <row r="123" spans="1:6" x14ac:dyDescent="0.2">
      <c r="A123" s="8">
        <v>4399</v>
      </c>
      <c r="B123" s="79" t="s">
        <v>206</v>
      </c>
      <c r="E123" s="177">
        <v>0</v>
      </c>
      <c r="F123" s="177">
        <v>0</v>
      </c>
    </row>
    <row r="124" spans="1:6" x14ac:dyDescent="0.2">
      <c r="A124" s="20">
        <v>1120</v>
      </c>
      <c r="B124" s="60" t="s">
        <v>502</v>
      </c>
      <c r="E124" s="176">
        <v>0</v>
      </c>
      <c r="F124" s="176">
        <v>0</v>
      </c>
    </row>
    <row r="125" spans="1:6" x14ac:dyDescent="0.2">
      <c r="A125" s="8">
        <v>1124</v>
      </c>
      <c r="B125" s="80" t="s">
        <v>503</v>
      </c>
      <c r="E125" s="177">
        <v>0</v>
      </c>
      <c r="F125" s="177">
        <v>0</v>
      </c>
    </row>
    <row r="126" spans="1:6" x14ac:dyDescent="0.2">
      <c r="A126" s="8">
        <v>1124</v>
      </c>
      <c r="B126" s="80" t="s">
        <v>504</v>
      </c>
      <c r="E126" s="177">
        <v>0</v>
      </c>
      <c r="F126" s="177">
        <v>0</v>
      </c>
    </row>
    <row r="127" spans="1:6" x14ac:dyDescent="0.2">
      <c r="A127" s="8">
        <v>1124</v>
      </c>
      <c r="B127" s="80" t="s">
        <v>505</v>
      </c>
      <c r="E127" s="177">
        <v>0</v>
      </c>
      <c r="F127" s="177">
        <v>0</v>
      </c>
    </row>
    <row r="128" spans="1:6" x14ac:dyDescent="0.2">
      <c r="A128" s="8">
        <v>1124</v>
      </c>
      <c r="B128" s="80" t="s">
        <v>506</v>
      </c>
      <c r="E128" s="177">
        <v>0</v>
      </c>
      <c r="F128" s="177">
        <v>0</v>
      </c>
    </row>
    <row r="129" spans="1:6" x14ac:dyDescent="0.2">
      <c r="A129" s="8">
        <v>1124</v>
      </c>
      <c r="B129" s="80" t="s">
        <v>507</v>
      </c>
      <c r="E129" s="177">
        <v>0</v>
      </c>
      <c r="F129" s="177">
        <v>0</v>
      </c>
    </row>
    <row r="130" spans="1:6" x14ac:dyDescent="0.2">
      <c r="A130" s="8">
        <v>1124</v>
      </c>
      <c r="B130" s="80" t="s">
        <v>508</v>
      </c>
      <c r="E130" s="177">
        <v>0</v>
      </c>
      <c r="F130" s="177">
        <v>0</v>
      </c>
    </row>
    <row r="131" spans="1:6" x14ac:dyDescent="0.2">
      <c r="A131" s="8">
        <v>1122</v>
      </c>
      <c r="B131" s="80" t="s">
        <v>509</v>
      </c>
      <c r="E131" s="177">
        <v>0</v>
      </c>
      <c r="F131" s="177">
        <v>0</v>
      </c>
    </row>
    <row r="132" spans="1:6" x14ac:dyDescent="0.2">
      <c r="A132" s="8">
        <v>1122</v>
      </c>
      <c r="B132" s="80" t="s">
        <v>510</v>
      </c>
      <c r="E132" s="177">
        <v>0</v>
      </c>
      <c r="F132" s="177">
        <v>0</v>
      </c>
    </row>
    <row r="133" spans="1:6" x14ac:dyDescent="0.2">
      <c r="A133" s="8">
        <v>1122</v>
      </c>
      <c r="B133" s="80" t="s">
        <v>511</v>
      </c>
      <c r="E133" s="177">
        <v>0</v>
      </c>
      <c r="F133" s="177">
        <v>0</v>
      </c>
    </row>
    <row r="134" spans="1:6" x14ac:dyDescent="0.2">
      <c r="A134" s="146">
        <v>5120</v>
      </c>
      <c r="B134" s="147" t="s">
        <v>79</v>
      </c>
      <c r="C134" s="145"/>
      <c r="D134" s="145"/>
      <c r="E134" s="176">
        <f>SUM(E135)</f>
        <v>15512090.080000009</v>
      </c>
      <c r="F134" s="176">
        <f>SUM(F135)</f>
        <v>34088322.549999982</v>
      </c>
    </row>
    <row r="135" spans="1:6" x14ac:dyDescent="0.2">
      <c r="A135" s="122">
        <v>5120</v>
      </c>
      <c r="B135" s="132" t="s">
        <v>79</v>
      </c>
      <c r="C135" s="123"/>
      <c r="D135" s="123"/>
      <c r="E135" s="177">
        <v>15512090.080000009</v>
      </c>
      <c r="F135" s="177">
        <v>34088322.549999982</v>
      </c>
    </row>
    <row r="136" spans="1:6" x14ac:dyDescent="0.2">
      <c r="A136" s="122"/>
      <c r="B136" s="148" t="s">
        <v>512</v>
      </c>
      <c r="C136" s="145"/>
      <c r="D136" s="145"/>
      <c r="E136" s="145">
        <f>E48+E49-E101</f>
        <v>465817750.81</v>
      </c>
      <c r="F136" s="145">
        <f>F48+F49-F101</f>
        <v>331384684.96000004</v>
      </c>
    </row>
    <row r="137" spans="1:6" x14ac:dyDescent="0.2">
      <c r="A137" s="8"/>
      <c r="B137" s="80"/>
      <c r="E137" s="9"/>
      <c r="F137" s="9"/>
    </row>
    <row r="138" spans="1:6" ht="15" customHeight="1" x14ac:dyDescent="0.2">
      <c r="A138" s="197" t="s">
        <v>515</v>
      </c>
      <c r="B138" s="197"/>
      <c r="C138" s="197"/>
      <c r="D138" s="197"/>
      <c r="E138" s="197"/>
      <c r="F138" s="197"/>
    </row>
    <row r="139" spans="1:6" x14ac:dyDescent="0.2">
      <c r="B139" s="3"/>
    </row>
    <row r="140" spans="1:6" x14ac:dyDescent="0.2">
      <c r="B140" s="3"/>
    </row>
    <row r="141" spans="1:6" x14ac:dyDescent="0.2">
      <c r="B141" s="3"/>
    </row>
    <row r="142" spans="1:6" x14ac:dyDescent="0.2">
      <c r="B142" s="3"/>
    </row>
    <row r="143" spans="1:6" x14ac:dyDescent="0.2">
      <c r="B143" s="3"/>
    </row>
    <row r="144" spans="1:6" x14ac:dyDescent="0.2">
      <c r="B144" s="3"/>
    </row>
    <row r="145" spans="1:6" x14ac:dyDescent="0.2">
      <c r="A145" s="194"/>
      <c r="B145" s="194"/>
      <c r="C145" s="111"/>
      <c r="D145" s="110"/>
      <c r="E145" s="110"/>
      <c r="F145" s="112"/>
    </row>
    <row r="146" spans="1:6" ht="18" customHeight="1" x14ac:dyDescent="0.2">
      <c r="A146" s="195"/>
      <c r="B146" s="195"/>
      <c r="C146" s="25"/>
      <c r="D146" s="25"/>
      <c r="E146" s="25"/>
      <c r="F146" s="25"/>
    </row>
  </sheetData>
  <sheetProtection formatCells="0" formatColumns="0" formatRows="0" insertColumns="0" insertRows="0" insertHyperlinks="0" deleteColumns="0" deleteRows="0" sort="0" autoFilter="0" pivotTables="0"/>
  <mergeCells count="6">
    <mergeCell ref="A1:D1"/>
    <mergeCell ref="A2:D2"/>
    <mergeCell ref="A3:D3"/>
    <mergeCell ref="A145:B145"/>
    <mergeCell ref="A146:B146"/>
    <mergeCell ref="A138:F138"/>
  </mergeCells>
  <dataValidations xWindow="698" yWindow="295" count="2">
    <dataValidation allowBlank="1" showInputMessage="1" showErrorMessage="1" prompt="Importe final del periodo que corresponde la información financiera trimestral que se presenta." sqref="E7:F7 E19 E47"/>
    <dataValidation allowBlank="1" showInputMessage="1" showErrorMessage="1" prompt="Saldo al 31 de diciembre del año anterior que se presenta" sqref="F47"/>
  </dataValidations>
  <printOptions horizontalCentered="1"/>
  <pageMargins left="0.70866141732283472" right="0.70866141732283472" top="0.74803149606299213" bottom="0.55118110236220474" header="0.31496062992125984" footer="0.31496062992125984"/>
  <pageSetup scale="80" orientation="landscape" r:id="rId1"/>
  <ignoredErrors>
    <ignoredError sqref="F2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workbookViewId="0">
      <selection sqref="A1:G1"/>
    </sheetView>
  </sheetViews>
  <sheetFormatPr baseColWidth="10" defaultRowHeight="11.25" x14ac:dyDescent="0.2"/>
  <cols>
    <col min="1" max="1" width="7.28515625" style="12" customWidth="1"/>
    <col min="2" max="3" width="10.7109375" style="12" customWidth="1"/>
    <col min="4" max="5" width="25.7109375" style="12" customWidth="1"/>
    <col min="6" max="6" width="27.140625" style="12" customWidth="1"/>
    <col min="7" max="7" width="25.5703125" style="12" customWidth="1"/>
    <col min="8" max="8" width="4.42578125" style="12" customWidth="1"/>
    <col min="9" max="9" width="11.42578125" style="12"/>
    <col min="10" max="10" width="11.7109375" style="12" bestFit="1" customWidth="1"/>
    <col min="11" max="16384" width="11.42578125" style="12"/>
  </cols>
  <sheetData>
    <row r="1" spans="1:10" s="11" customFormat="1" ht="12.2" customHeight="1" x14ac:dyDescent="0.2">
      <c r="A1" s="203" t="s">
        <v>347</v>
      </c>
      <c r="B1" s="203"/>
      <c r="C1" s="203"/>
      <c r="D1" s="203"/>
      <c r="E1" s="203"/>
      <c r="F1" s="203"/>
      <c r="G1" s="203"/>
      <c r="H1" s="13"/>
    </row>
    <row r="2" spans="1:10" s="11" customFormat="1" ht="12.2" customHeight="1" x14ac:dyDescent="0.2">
      <c r="A2" s="203" t="s">
        <v>345</v>
      </c>
      <c r="B2" s="203"/>
      <c r="C2" s="203"/>
      <c r="D2" s="203"/>
      <c r="E2" s="203"/>
      <c r="F2" s="203"/>
      <c r="G2" s="203"/>
      <c r="H2" s="13"/>
    </row>
    <row r="3" spans="1:10" s="11" customFormat="1" ht="12.2" customHeight="1" x14ac:dyDescent="0.2">
      <c r="A3" s="203" t="str">
        <f>+ESF!A3</f>
        <v>Correspondiente del 1 de Enero al 30 de Junio de 2024</v>
      </c>
      <c r="B3" s="203"/>
      <c r="C3" s="203"/>
      <c r="D3" s="203"/>
      <c r="E3" s="203"/>
      <c r="F3" s="203"/>
      <c r="G3" s="203"/>
      <c r="H3" s="13"/>
    </row>
    <row r="4" spans="1:10" s="13" customFormat="1" ht="12.2" customHeight="1" x14ac:dyDescent="0.2">
      <c r="A4" s="203" t="s">
        <v>343</v>
      </c>
      <c r="B4" s="203"/>
      <c r="C4" s="203"/>
      <c r="D4" s="203"/>
      <c r="E4" s="203"/>
      <c r="F4" s="203"/>
      <c r="G4" s="203"/>
    </row>
    <row r="5" spans="1:10" s="13" customFormat="1" ht="12.2" customHeight="1" x14ac:dyDescent="0.2">
      <c r="A5" s="178"/>
      <c r="B5" s="178"/>
      <c r="C5" s="178"/>
      <c r="D5" s="178"/>
      <c r="E5" s="178"/>
      <c r="F5" s="178"/>
      <c r="G5" s="178"/>
    </row>
    <row r="6" spans="1:10" ht="12" x14ac:dyDescent="0.2">
      <c r="A6" s="205" t="s">
        <v>344</v>
      </c>
      <c r="B6" s="206"/>
      <c r="C6" s="206"/>
      <c r="D6" s="206"/>
      <c r="E6" s="206"/>
      <c r="F6" s="207"/>
      <c r="G6" s="179">
        <v>2024</v>
      </c>
      <c r="H6" s="46"/>
    </row>
    <row r="7" spans="1:10" s="183" customFormat="1" ht="12" x14ac:dyDescent="0.2">
      <c r="A7" s="180"/>
      <c r="B7" s="180"/>
      <c r="C7" s="180"/>
      <c r="D7" s="180"/>
      <c r="E7" s="180"/>
      <c r="F7" s="180"/>
      <c r="G7" s="181"/>
      <c r="H7" s="182"/>
    </row>
    <row r="8" spans="1:10" ht="12" x14ac:dyDescent="0.2">
      <c r="A8" s="81" t="s">
        <v>394</v>
      </c>
      <c r="B8" s="82"/>
      <c r="C8" s="82"/>
      <c r="D8" s="82"/>
      <c r="E8" s="82"/>
      <c r="F8" s="82"/>
      <c r="G8" s="119">
        <v>1343438635.0699999</v>
      </c>
      <c r="H8" s="48"/>
    </row>
    <row r="9" spans="1:10" ht="12" x14ac:dyDescent="0.2">
      <c r="A9" s="83"/>
      <c r="B9" s="66"/>
      <c r="C9" s="66"/>
      <c r="D9" s="66"/>
      <c r="E9" s="66"/>
      <c r="F9" s="66"/>
      <c r="G9" s="149"/>
      <c r="H9" s="49"/>
    </row>
    <row r="10" spans="1:10" ht="12" x14ac:dyDescent="0.2">
      <c r="A10" s="64" t="s">
        <v>395</v>
      </c>
      <c r="B10" s="64"/>
      <c r="C10" s="89"/>
      <c r="D10" s="89"/>
      <c r="E10" s="89"/>
      <c r="F10" s="89"/>
      <c r="G10" s="150">
        <f>SUM(G11:G16)</f>
        <v>418414.8</v>
      </c>
      <c r="H10" s="50"/>
    </row>
    <row r="11" spans="1:10" ht="12" x14ac:dyDescent="0.2">
      <c r="A11" s="84" t="s">
        <v>396</v>
      </c>
      <c r="B11" s="68" t="s">
        <v>196</v>
      </c>
      <c r="C11" s="88"/>
      <c r="D11" s="88"/>
      <c r="E11" s="88"/>
      <c r="F11" s="88"/>
      <c r="G11" s="151">
        <v>0</v>
      </c>
      <c r="H11" s="15"/>
    </row>
    <row r="12" spans="1:10" ht="12" x14ac:dyDescent="0.2">
      <c r="A12" s="85" t="s">
        <v>397</v>
      </c>
      <c r="B12" s="68" t="s">
        <v>398</v>
      </c>
      <c r="C12" s="88"/>
      <c r="D12" s="88"/>
      <c r="E12" s="88"/>
      <c r="F12" s="88"/>
      <c r="G12" s="151">
        <v>0</v>
      </c>
      <c r="H12" s="15"/>
    </row>
    <row r="13" spans="1:10" ht="12" x14ac:dyDescent="0.2">
      <c r="A13" s="85" t="s">
        <v>399</v>
      </c>
      <c r="B13" s="68" t="s">
        <v>204</v>
      </c>
      <c r="C13" s="88"/>
      <c r="D13" s="88"/>
      <c r="E13" s="88"/>
      <c r="F13" s="88"/>
      <c r="G13" s="151">
        <v>0</v>
      </c>
      <c r="H13" s="15"/>
      <c r="J13" s="19"/>
    </row>
    <row r="14" spans="1:10" ht="12" x14ac:dyDescent="0.2">
      <c r="A14" s="85" t="s">
        <v>400</v>
      </c>
      <c r="B14" s="68" t="s">
        <v>205</v>
      </c>
      <c r="C14" s="88"/>
      <c r="D14" s="88"/>
      <c r="E14" s="88"/>
      <c r="F14" s="88"/>
      <c r="G14" s="151">
        <v>0</v>
      </c>
      <c r="H14" s="15"/>
    </row>
    <row r="15" spans="1:10" ht="12" x14ac:dyDescent="0.2">
      <c r="A15" s="85" t="s">
        <v>401</v>
      </c>
      <c r="B15" s="68" t="s">
        <v>206</v>
      </c>
      <c r="C15" s="88"/>
      <c r="D15" s="88"/>
      <c r="E15" s="88"/>
      <c r="F15" s="88"/>
      <c r="G15" s="151">
        <v>0</v>
      </c>
      <c r="H15" s="15"/>
    </row>
    <row r="16" spans="1:10" ht="12" x14ac:dyDescent="0.2">
      <c r="A16" s="86" t="s">
        <v>402</v>
      </c>
      <c r="B16" s="87" t="s">
        <v>403</v>
      </c>
      <c r="C16" s="88"/>
      <c r="D16" s="88"/>
      <c r="E16" s="88"/>
      <c r="F16" s="88"/>
      <c r="G16" s="151">
        <v>418414.8</v>
      </c>
      <c r="H16" s="15"/>
    </row>
    <row r="17" spans="1:8" ht="12" x14ac:dyDescent="0.2">
      <c r="A17" s="83"/>
      <c r="B17" s="88"/>
      <c r="C17" s="88"/>
      <c r="D17" s="88"/>
      <c r="E17" s="88"/>
      <c r="F17" s="88"/>
      <c r="G17" s="152"/>
      <c r="H17" s="51"/>
    </row>
    <row r="18" spans="1:8" ht="12" x14ac:dyDescent="0.2">
      <c r="A18" s="74" t="s">
        <v>407</v>
      </c>
      <c r="B18" s="89"/>
      <c r="C18" s="89"/>
      <c r="D18" s="89"/>
      <c r="E18" s="89"/>
      <c r="F18" s="89"/>
      <c r="G18" s="150">
        <f>SUM(G19:G21)</f>
        <v>0</v>
      </c>
      <c r="H18" s="50"/>
    </row>
    <row r="19" spans="1:8" ht="12" x14ac:dyDescent="0.2">
      <c r="A19" s="84">
        <v>3.1</v>
      </c>
      <c r="B19" s="87" t="s">
        <v>404</v>
      </c>
      <c r="C19" s="88"/>
      <c r="D19" s="88"/>
      <c r="E19" s="88"/>
      <c r="F19" s="88"/>
      <c r="G19" s="151">
        <v>0</v>
      </c>
      <c r="H19" s="15"/>
    </row>
    <row r="20" spans="1:8" ht="12" x14ac:dyDescent="0.2">
      <c r="A20" s="90">
        <v>3.2</v>
      </c>
      <c r="B20" s="87" t="s">
        <v>405</v>
      </c>
      <c r="C20" s="88"/>
      <c r="D20" s="88"/>
      <c r="E20" s="88"/>
      <c r="F20" s="88"/>
      <c r="G20" s="151">
        <v>0</v>
      </c>
      <c r="H20" s="15"/>
    </row>
    <row r="21" spans="1:8" ht="12" x14ac:dyDescent="0.2">
      <c r="A21" s="90">
        <v>3.3</v>
      </c>
      <c r="B21" s="87" t="s">
        <v>406</v>
      </c>
      <c r="C21" s="88"/>
      <c r="D21" s="88"/>
      <c r="E21" s="88"/>
      <c r="F21" s="88"/>
      <c r="G21" s="153">
        <v>0</v>
      </c>
      <c r="H21" s="15"/>
    </row>
    <row r="22" spans="1:8" ht="12" x14ac:dyDescent="0.2">
      <c r="A22" s="83"/>
      <c r="B22" s="91"/>
      <c r="C22" s="91"/>
      <c r="D22" s="91"/>
      <c r="E22" s="91"/>
      <c r="F22" s="91"/>
      <c r="G22" s="92"/>
      <c r="H22" s="51"/>
    </row>
    <row r="23" spans="1:8" ht="12" x14ac:dyDescent="0.2">
      <c r="A23" s="81" t="s">
        <v>516</v>
      </c>
      <c r="B23" s="82"/>
      <c r="C23" s="82"/>
      <c r="D23" s="82"/>
      <c r="E23" s="82"/>
      <c r="F23" s="82"/>
      <c r="G23" s="119">
        <f>+G8+G10-G18</f>
        <v>1343857049.8699999</v>
      </c>
      <c r="H23" s="52"/>
    </row>
    <row r="24" spans="1:8" x14ac:dyDescent="0.2">
      <c r="A24" s="204" t="s">
        <v>515</v>
      </c>
      <c r="B24" s="204"/>
      <c r="C24" s="204"/>
      <c r="D24" s="204"/>
      <c r="E24" s="204"/>
      <c r="F24" s="204"/>
      <c r="G24" s="204"/>
      <c r="H24" s="45" t="e">
        <f>+#REF!</f>
        <v>#REF!</v>
      </c>
    </row>
    <row r="25" spans="1:8" x14ac:dyDescent="0.2">
      <c r="G25" s="117"/>
      <c r="H25" s="47"/>
    </row>
    <row r="26" spans="1:8" ht="15" customHeight="1" x14ac:dyDescent="0.2">
      <c r="A26" s="3"/>
      <c r="B26" s="3"/>
      <c r="C26" s="3"/>
      <c r="D26" s="3"/>
      <c r="E26" s="3"/>
      <c r="F26" s="3"/>
      <c r="G26" s="117"/>
    </row>
    <row r="27" spans="1:8" x14ac:dyDescent="0.2">
      <c r="G27" s="19"/>
    </row>
  </sheetData>
  <mergeCells count="6">
    <mergeCell ref="A1:G1"/>
    <mergeCell ref="A2:G2"/>
    <mergeCell ref="A3:G3"/>
    <mergeCell ref="A4:G4"/>
    <mergeCell ref="A24:G24"/>
    <mergeCell ref="A6:F6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A11:A16" numberStoredAsText="1"/>
    <ignoredError sqref="H24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showGridLines="0" workbookViewId="0">
      <selection sqref="A1:F1"/>
    </sheetView>
  </sheetViews>
  <sheetFormatPr baseColWidth="10" defaultRowHeight="11.25" x14ac:dyDescent="0.2"/>
  <cols>
    <col min="1" max="1" width="5.7109375" style="12" customWidth="1"/>
    <col min="2" max="2" width="23.7109375" style="12" customWidth="1"/>
    <col min="3" max="4" width="25.7109375" style="12" customWidth="1"/>
    <col min="5" max="5" width="26.42578125" style="12" customWidth="1"/>
    <col min="6" max="6" width="23" style="12" customWidth="1"/>
    <col min="7" max="7" width="5.42578125" style="19" customWidth="1"/>
    <col min="8" max="16384" width="11.42578125" style="12"/>
  </cols>
  <sheetData>
    <row r="1" spans="1:7" s="16" customFormat="1" ht="12.2" customHeight="1" x14ac:dyDescent="0.25">
      <c r="A1" s="208" t="s">
        <v>347</v>
      </c>
      <c r="B1" s="208"/>
      <c r="C1" s="208"/>
      <c r="D1" s="208"/>
      <c r="E1" s="208"/>
      <c r="F1" s="208"/>
      <c r="G1" s="56"/>
    </row>
    <row r="2" spans="1:7" s="16" customFormat="1" ht="12.2" customHeight="1" x14ac:dyDescent="0.25">
      <c r="A2" s="208" t="s">
        <v>346</v>
      </c>
      <c r="B2" s="208"/>
      <c r="C2" s="208"/>
      <c r="D2" s="208"/>
      <c r="E2" s="208"/>
      <c r="F2" s="208"/>
      <c r="G2" s="56"/>
    </row>
    <row r="3" spans="1:7" s="16" customFormat="1" ht="12.2" customHeight="1" x14ac:dyDescent="0.25">
      <c r="A3" s="208" t="str">
        <f>+ESF!A3</f>
        <v>Correspondiente del 1 de Enero al 30 de Junio de 2024</v>
      </c>
      <c r="B3" s="208"/>
      <c r="C3" s="208"/>
      <c r="D3" s="208"/>
      <c r="E3" s="208"/>
      <c r="F3" s="208"/>
      <c r="G3" s="56"/>
    </row>
    <row r="4" spans="1:7" s="16" customFormat="1" ht="12.2" customHeight="1" x14ac:dyDescent="0.2">
      <c r="A4" s="203" t="s">
        <v>343</v>
      </c>
      <c r="B4" s="203"/>
      <c r="C4" s="203"/>
      <c r="D4" s="203"/>
      <c r="E4" s="203"/>
      <c r="F4" s="203"/>
      <c r="G4" s="13"/>
    </row>
    <row r="5" spans="1:7" s="16" customFormat="1" ht="12.2" customHeight="1" x14ac:dyDescent="0.2">
      <c r="A5" s="178"/>
      <c r="B5" s="178"/>
      <c r="C5" s="178"/>
      <c r="D5" s="178"/>
      <c r="E5" s="178"/>
      <c r="F5" s="178"/>
      <c r="G5" s="13"/>
    </row>
    <row r="6" spans="1:7" ht="12" x14ac:dyDescent="0.2">
      <c r="A6" s="205" t="s">
        <v>344</v>
      </c>
      <c r="B6" s="206"/>
      <c r="C6" s="206"/>
      <c r="D6" s="206"/>
      <c r="E6" s="207"/>
      <c r="F6" s="184">
        <v>2024</v>
      </c>
      <c r="G6" s="56"/>
    </row>
    <row r="7" spans="1:7" s="186" customFormat="1" ht="12" x14ac:dyDescent="0.2">
      <c r="A7" s="180"/>
      <c r="B7" s="180"/>
      <c r="C7" s="180"/>
      <c r="D7" s="180"/>
      <c r="E7" s="180"/>
      <c r="F7" s="180"/>
      <c r="G7" s="185"/>
    </row>
    <row r="8" spans="1:7" ht="12" x14ac:dyDescent="0.2">
      <c r="A8" s="57" t="s">
        <v>408</v>
      </c>
      <c r="B8" s="76"/>
      <c r="C8" s="76"/>
      <c r="D8" s="76"/>
      <c r="E8" s="76"/>
      <c r="F8" s="154">
        <v>957202532.35000002</v>
      </c>
      <c r="G8" s="55"/>
    </row>
    <row r="9" spans="1:7" ht="12" x14ac:dyDescent="0.2">
      <c r="A9" s="17"/>
      <c r="B9" s="14"/>
      <c r="C9" s="14"/>
      <c r="D9" s="14"/>
      <c r="E9" s="14"/>
      <c r="F9" s="115"/>
      <c r="G9" s="54"/>
    </row>
    <row r="10" spans="1:7" ht="12" x14ac:dyDescent="0.2">
      <c r="A10" s="64" t="s">
        <v>409</v>
      </c>
      <c r="B10" s="65"/>
      <c r="C10" s="66"/>
      <c r="D10" s="66"/>
      <c r="E10" s="66"/>
      <c r="F10" s="113">
        <f>SUM(F11:F31)</f>
        <v>84184710.099999994</v>
      </c>
      <c r="G10" s="53"/>
    </row>
    <row r="11" spans="1:7" ht="12" x14ac:dyDescent="0.2">
      <c r="A11" s="67">
        <v>2.1</v>
      </c>
      <c r="B11" s="68" t="s">
        <v>224</v>
      </c>
      <c r="C11" s="69"/>
      <c r="D11" s="69"/>
      <c r="E11" s="69"/>
      <c r="F11" s="121">
        <v>0</v>
      </c>
      <c r="G11" s="18"/>
    </row>
    <row r="12" spans="1:7" ht="12" x14ac:dyDescent="0.2">
      <c r="A12" s="67">
        <v>2.2000000000000002</v>
      </c>
      <c r="B12" s="68" t="s">
        <v>221</v>
      </c>
      <c r="C12" s="69"/>
      <c r="D12" s="69"/>
      <c r="E12" s="69"/>
      <c r="F12" s="121">
        <v>2266.9499999999998</v>
      </c>
      <c r="G12" s="18"/>
    </row>
    <row r="13" spans="1:7" ht="12" x14ac:dyDescent="0.2">
      <c r="A13" s="70">
        <v>2.2999999999999998</v>
      </c>
      <c r="B13" s="68" t="s">
        <v>92</v>
      </c>
      <c r="C13" s="69"/>
      <c r="D13" s="69"/>
      <c r="E13" s="69"/>
      <c r="F13" s="121">
        <v>15168967.93</v>
      </c>
      <c r="G13" s="18"/>
    </row>
    <row r="14" spans="1:7" ht="12" x14ac:dyDescent="0.2">
      <c r="A14" s="70">
        <v>2.4</v>
      </c>
      <c r="B14" s="68" t="s">
        <v>93</v>
      </c>
      <c r="C14" s="69"/>
      <c r="D14" s="69"/>
      <c r="E14" s="69"/>
      <c r="F14" s="121">
        <v>12760</v>
      </c>
      <c r="G14" s="18"/>
    </row>
    <row r="15" spans="1:7" ht="12" x14ac:dyDescent="0.2">
      <c r="A15" s="70">
        <v>2.5</v>
      </c>
      <c r="B15" s="68" t="s">
        <v>94</v>
      </c>
      <c r="C15" s="69"/>
      <c r="D15" s="69"/>
      <c r="E15" s="69"/>
      <c r="F15" s="121">
        <v>0</v>
      </c>
      <c r="G15" s="18"/>
    </row>
    <row r="16" spans="1:7" ht="12" x14ac:dyDescent="0.2">
      <c r="A16" s="70">
        <v>2.6</v>
      </c>
      <c r="B16" s="68" t="s">
        <v>95</v>
      </c>
      <c r="C16" s="69"/>
      <c r="D16" s="69"/>
      <c r="E16" s="69"/>
      <c r="F16" s="121">
        <v>0</v>
      </c>
      <c r="G16" s="18"/>
    </row>
    <row r="17" spans="1:9" ht="12" x14ac:dyDescent="0.2">
      <c r="A17" s="70">
        <v>2.7</v>
      </c>
      <c r="B17" s="68" t="s">
        <v>96</v>
      </c>
      <c r="C17" s="69"/>
      <c r="D17" s="69"/>
      <c r="E17" s="69"/>
      <c r="F17" s="121">
        <v>0</v>
      </c>
      <c r="G17" s="18"/>
      <c r="I17" s="12" t="s">
        <v>440</v>
      </c>
    </row>
    <row r="18" spans="1:9" ht="12" x14ac:dyDescent="0.2">
      <c r="A18" s="70">
        <v>2.8</v>
      </c>
      <c r="B18" s="68" t="s">
        <v>97</v>
      </c>
      <c r="C18" s="69"/>
      <c r="D18" s="69"/>
      <c r="E18" s="69"/>
      <c r="F18" s="121">
        <v>1436464.42</v>
      </c>
      <c r="G18" s="18"/>
    </row>
    <row r="19" spans="1:9" ht="12" x14ac:dyDescent="0.2">
      <c r="A19" s="70">
        <v>2.9</v>
      </c>
      <c r="B19" s="68" t="s">
        <v>99</v>
      </c>
      <c r="C19" s="69"/>
      <c r="D19" s="69"/>
      <c r="E19" s="69"/>
      <c r="F19" s="121">
        <v>0</v>
      </c>
      <c r="G19" s="18"/>
    </row>
    <row r="20" spans="1:9" ht="12" x14ac:dyDescent="0.2">
      <c r="A20" s="70" t="s">
        <v>410</v>
      </c>
      <c r="B20" s="68" t="s">
        <v>411</v>
      </c>
      <c r="C20" s="69"/>
      <c r="D20" s="69"/>
      <c r="E20" s="69"/>
      <c r="F20" s="121">
        <v>0</v>
      </c>
      <c r="G20" s="18"/>
    </row>
    <row r="21" spans="1:9" ht="12" x14ac:dyDescent="0.2">
      <c r="A21" s="70" t="s">
        <v>412</v>
      </c>
      <c r="B21" s="68" t="s">
        <v>101</v>
      </c>
      <c r="C21" s="69"/>
      <c r="D21" s="69"/>
      <c r="E21" s="69"/>
      <c r="F21" s="121">
        <v>30378.44</v>
      </c>
      <c r="G21" s="18"/>
    </row>
    <row r="22" spans="1:9" ht="12" x14ac:dyDescent="0.2">
      <c r="A22" s="70" t="s">
        <v>413</v>
      </c>
      <c r="B22" s="68" t="s">
        <v>414</v>
      </c>
      <c r="C22" s="69"/>
      <c r="D22" s="69"/>
      <c r="E22" s="69"/>
      <c r="F22" s="121">
        <v>6501510.3099999996</v>
      </c>
      <c r="G22" s="18"/>
    </row>
    <row r="23" spans="1:9" ht="12" x14ac:dyDescent="0.2">
      <c r="A23" s="70" t="s">
        <v>415</v>
      </c>
      <c r="B23" s="68" t="s">
        <v>416</v>
      </c>
      <c r="C23" s="69"/>
      <c r="D23" s="69"/>
      <c r="E23" s="69"/>
      <c r="F23" s="121">
        <v>61032362.049999997</v>
      </c>
      <c r="G23" s="18"/>
    </row>
    <row r="24" spans="1:9" ht="12" x14ac:dyDescent="0.2">
      <c r="A24" s="70" t="s">
        <v>417</v>
      </c>
      <c r="B24" s="68" t="s">
        <v>418</v>
      </c>
      <c r="C24" s="69"/>
      <c r="D24" s="69"/>
      <c r="E24" s="69"/>
      <c r="F24" s="121">
        <v>0</v>
      </c>
      <c r="G24" s="18"/>
    </row>
    <row r="25" spans="1:9" ht="12" x14ac:dyDescent="0.2">
      <c r="A25" s="70" t="s">
        <v>419</v>
      </c>
      <c r="B25" s="68" t="s">
        <v>420</v>
      </c>
      <c r="C25" s="69"/>
      <c r="D25" s="69"/>
      <c r="E25" s="69"/>
      <c r="F25" s="121">
        <v>0</v>
      </c>
      <c r="G25" s="18"/>
    </row>
    <row r="26" spans="1:9" ht="12" x14ac:dyDescent="0.2">
      <c r="A26" s="70" t="s">
        <v>421</v>
      </c>
      <c r="B26" s="68" t="s">
        <v>422</v>
      </c>
      <c r="C26" s="69"/>
      <c r="D26" s="69"/>
      <c r="E26" s="69"/>
      <c r="F26" s="121">
        <v>0</v>
      </c>
      <c r="G26" s="18"/>
    </row>
    <row r="27" spans="1:9" ht="12" x14ac:dyDescent="0.2">
      <c r="A27" s="70" t="s">
        <v>423</v>
      </c>
      <c r="B27" s="68" t="s">
        <v>424</v>
      </c>
      <c r="C27" s="69"/>
      <c r="D27" s="69"/>
      <c r="E27" s="69"/>
      <c r="F27" s="121">
        <v>0</v>
      </c>
      <c r="G27" s="18"/>
    </row>
    <row r="28" spans="1:9" ht="12" x14ac:dyDescent="0.2">
      <c r="A28" s="70" t="s">
        <v>425</v>
      </c>
      <c r="B28" s="68" t="s">
        <v>426</v>
      </c>
      <c r="C28" s="69"/>
      <c r="D28" s="69"/>
      <c r="E28" s="69"/>
      <c r="F28" s="121">
        <v>0</v>
      </c>
      <c r="G28" s="18"/>
    </row>
    <row r="29" spans="1:9" ht="12" x14ac:dyDescent="0.2">
      <c r="A29" s="70" t="s">
        <v>427</v>
      </c>
      <c r="B29" s="68" t="s">
        <v>428</v>
      </c>
      <c r="C29" s="69"/>
      <c r="D29" s="69"/>
      <c r="E29" s="69"/>
      <c r="F29" s="121">
        <v>0</v>
      </c>
      <c r="G29" s="18"/>
    </row>
    <row r="30" spans="1:9" ht="12" x14ac:dyDescent="0.2">
      <c r="A30" s="70" t="s">
        <v>429</v>
      </c>
      <c r="B30" s="68" t="s">
        <v>430</v>
      </c>
      <c r="C30" s="69"/>
      <c r="D30" s="69"/>
      <c r="E30" s="69"/>
      <c r="F30" s="121">
        <v>0</v>
      </c>
      <c r="G30" s="18"/>
    </row>
    <row r="31" spans="1:9" ht="12" x14ac:dyDescent="0.2">
      <c r="A31" s="70" t="s">
        <v>431</v>
      </c>
      <c r="B31" s="68" t="s">
        <v>432</v>
      </c>
      <c r="C31" s="71"/>
      <c r="D31" s="71"/>
      <c r="E31" s="71"/>
      <c r="F31" s="121">
        <v>0</v>
      </c>
      <c r="G31" s="18"/>
    </row>
    <row r="32" spans="1:9" ht="12" x14ac:dyDescent="0.2">
      <c r="A32" s="72"/>
      <c r="B32" s="73"/>
      <c r="C32" s="73"/>
      <c r="D32" s="73"/>
      <c r="E32" s="73"/>
      <c r="F32" s="120"/>
    </row>
    <row r="33" spans="1:7" ht="12" x14ac:dyDescent="0.2">
      <c r="A33" s="74" t="s">
        <v>433</v>
      </c>
      <c r="B33" s="66"/>
      <c r="C33" s="66"/>
      <c r="D33" s="66"/>
      <c r="E33" s="66"/>
      <c r="F33" s="116">
        <f>SUM(F34:F40)</f>
        <v>87439134.429999992</v>
      </c>
      <c r="G33" s="53"/>
    </row>
    <row r="34" spans="1:7" ht="12" x14ac:dyDescent="0.2">
      <c r="A34" s="70" t="s">
        <v>434</v>
      </c>
      <c r="B34" s="68" t="s">
        <v>293</v>
      </c>
      <c r="C34" s="68"/>
      <c r="D34" s="69"/>
      <c r="E34" s="69"/>
      <c r="F34" s="121">
        <f>+[2]BALANZA!$E$433</f>
        <v>82413299.549999997</v>
      </c>
      <c r="G34" s="18"/>
    </row>
    <row r="35" spans="1:7" ht="12" x14ac:dyDescent="0.2">
      <c r="A35" s="70" t="s">
        <v>435</v>
      </c>
      <c r="B35" s="68" t="s">
        <v>19</v>
      </c>
      <c r="C35" s="68"/>
      <c r="D35" s="69"/>
      <c r="E35" s="69"/>
      <c r="F35" s="121">
        <v>0</v>
      </c>
      <c r="G35" s="18"/>
    </row>
    <row r="36" spans="1:7" ht="12" x14ac:dyDescent="0.2">
      <c r="A36" s="70" t="s">
        <v>436</v>
      </c>
      <c r="B36" s="68" t="s">
        <v>303</v>
      </c>
      <c r="C36" s="68"/>
      <c r="D36" s="69"/>
      <c r="E36" s="69"/>
      <c r="F36" s="121">
        <v>0</v>
      </c>
      <c r="G36" s="18"/>
    </row>
    <row r="37" spans="1:7" ht="12" x14ac:dyDescent="0.2">
      <c r="A37" s="70" t="s">
        <v>546</v>
      </c>
      <c r="B37" s="68" t="s">
        <v>309</v>
      </c>
      <c r="C37" s="68"/>
      <c r="D37" s="69"/>
      <c r="E37" s="69"/>
      <c r="F37" s="121">
        <f>+[2]BALANZA!$E$454</f>
        <v>4358.07</v>
      </c>
      <c r="G37" s="18"/>
    </row>
    <row r="38" spans="1:7" ht="12" x14ac:dyDescent="0.2">
      <c r="A38" s="70" t="s">
        <v>548</v>
      </c>
      <c r="B38" s="68" t="s">
        <v>317</v>
      </c>
      <c r="C38" s="68"/>
      <c r="D38" s="69"/>
      <c r="E38" s="69"/>
      <c r="F38" s="121">
        <v>0</v>
      </c>
      <c r="G38" s="18"/>
    </row>
    <row r="39" spans="1:7" ht="12" x14ac:dyDescent="0.2">
      <c r="A39" s="70" t="s">
        <v>437</v>
      </c>
      <c r="B39" s="68" t="s">
        <v>547</v>
      </c>
      <c r="C39" s="68"/>
      <c r="D39" s="69"/>
      <c r="E39" s="69"/>
      <c r="F39" s="114">
        <v>5021476.8099999996</v>
      </c>
      <c r="G39" s="18"/>
    </row>
    <row r="40" spans="1:7" ht="12" x14ac:dyDescent="0.2">
      <c r="A40" s="70" t="s">
        <v>438</v>
      </c>
      <c r="B40" s="68" t="s">
        <v>439</v>
      </c>
      <c r="C40" s="68"/>
      <c r="D40" s="69"/>
      <c r="E40" s="69"/>
      <c r="F40" s="121">
        <v>0</v>
      </c>
      <c r="G40" s="18"/>
    </row>
    <row r="41" spans="1:7" ht="12" x14ac:dyDescent="0.2">
      <c r="A41" s="72"/>
      <c r="B41" s="73"/>
      <c r="C41" s="73"/>
      <c r="D41" s="73"/>
      <c r="E41" s="73"/>
      <c r="F41" s="77"/>
    </row>
    <row r="42" spans="1:7" ht="12" x14ac:dyDescent="0.2">
      <c r="A42" s="75" t="s">
        <v>517</v>
      </c>
      <c r="B42" s="76"/>
      <c r="C42" s="76"/>
      <c r="D42" s="76"/>
      <c r="E42" s="76"/>
      <c r="F42" s="154">
        <f>+F8-F10+F33</f>
        <v>960456956.67999995</v>
      </c>
      <c r="G42" s="53"/>
    </row>
    <row r="43" spans="1:7" x14ac:dyDescent="0.2">
      <c r="A43" s="197" t="s">
        <v>515</v>
      </c>
      <c r="B43" s="197"/>
      <c r="C43" s="197"/>
      <c r="D43" s="197"/>
      <c r="E43" s="197"/>
      <c r="F43" s="197"/>
      <c r="G43" s="197"/>
    </row>
    <row r="44" spans="1:7" ht="15" customHeight="1" x14ac:dyDescent="0.2">
      <c r="A44" s="3"/>
      <c r="B44" s="3"/>
      <c r="C44" s="3"/>
      <c r="D44" s="3"/>
      <c r="E44" s="3"/>
      <c r="F44" s="93">
        <f>+EA!E94</f>
        <v>960456956.67999995</v>
      </c>
      <c r="G44" s="45">
        <f>+G42-G43</f>
        <v>0</v>
      </c>
    </row>
    <row r="45" spans="1:7" x14ac:dyDescent="0.2">
      <c r="F45" s="45">
        <f>+F44-F42</f>
        <v>0</v>
      </c>
    </row>
    <row r="46" spans="1:7" x14ac:dyDescent="0.2">
      <c r="F46" s="45">
        <f>+F42-F44</f>
        <v>0</v>
      </c>
    </row>
  </sheetData>
  <mergeCells count="6">
    <mergeCell ref="A1:F1"/>
    <mergeCell ref="A2:F2"/>
    <mergeCell ref="A4:F4"/>
    <mergeCell ref="A3:F3"/>
    <mergeCell ref="A43:G43"/>
    <mergeCell ref="A6:E6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ignoredErrors>
    <ignoredError sqref="G2 A3" unlockedFormula="1"/>
    <ignoredError sqref="A20:A31 A34:A36 A37:A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Notas a los Edos Financieros</vt:lpstr>
      <vt:lpstr>ESF</vt:lpstr>
      <vt:lpstr>EA</vt:lpstr>
      <vt:lpstr>VHP</vt:lpstr>
      <vt:lpstr>EFE</vt:lpstr>
      <vt:lpstr>Conciliacion_Ig</vt:lpstr>
      <vt:lpstr>Conciliacion_Eg</vt:lpstr>
      <vt:lpstr>EA!Títulos_a_imprimir</vt:lpstr>
      <vt:lpstr>EFE!Títulos_a_imprimir</vt:lpstr>
      <vt:lpstr>ESF!Títulos_a_imprimir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Celina Dueñas</cp:lastModifiedBy>
  <cp:lastPrinted>2024-07-12T18:52:51Z</cp:lastPrinted>
  <dcterms:created xsi:type="dcterms:W3CDTF">2012-12-11T20:36:24Z</dcterms:created>
  <dcterms:modified xsi:type="dcterms:W3CDTF">2024-07-15T15:36:21Z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